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727" activeTab="0"/>
  </bookViews>
  <sheets>
    <sheet name="Tabulka 6" sheetId="1" r:id="rId1"/>
    <sheet name="1-6" sheetId="2" r:id="rId2"/>
    <sheet name="2-5" sheetId="3" r:id="rId3"/>
    <sheet name="3-4" sheetId="4" r:id="rId4"/>
    <sheet name="1-2" sheetId="5" r:id="rId5"/>
    <sheet name="6-4" sheetId="6" r:id="rId6"/>
    <sheet name="5-3" sheetId="7" r:id="rId7"/>
    <sheet name="2-6" sheetId="8" r:id="rId8"/>
    <sheet name="3-1" sheetId="9" r:id="rId9"/>
    <sheet name="4-5" sheetId="10" r:id="rId10"/>
    <sheet name="2-3" sheetId="11" r:id="rId11"/>
    <sheet name="6-5" sheetId="12" r:id="rId12"/>
    <sheet name="1-4" sheetId="13" r:id="rId13"/>
    <sheet name="3-6" sheetId="14" r:id="rId14"/>
    <sheet name="4-2" sheetId="15" r:id="rId15"/>
    <sheet name="5-1" sheetId="16" r:id="rId16"/>
  </sheets>
  <definedNames>
    <definedName name="_xlnm.Print_Area" localSheetId="0">'Tabulka 6'!$A$1:$Y$28</definedName>
  </definedNames>
  <calcPr fullCalcOnLoad="1"/>
</workbook>
</file>

<file path=xl/sharedStrings.xml><?xml version="1.0" encoding="utf-8"?>
<sst xmlns="http://schemas.openxmlformats.org/spreadsheetml/2006/main" count="1230" uniqueCount="122">
  <si>
    <t>:</t>
  </si>
  <si>
    <t>A</t>
  </si>
  <si>
    <t>Y</t>
  </si>
  <si>
    <t>B</t>
  </si>
  <si>
    <t>C</t>
  </si>
  <si>
    <t>D</t>
  </si>
  <si>
    <t>X</t>
  </si>
  <si>
    <t>Z</t>
  </si>
  <si>
    <t>W</t>
  </si>
  <si>
    <t>Sety</t>
  </si>
  <si>
    <t>Výsledek</t>
  </si>
  <si>
    <t>Domácí</t>
  </si>
  <si>
    <t>Hosté</t>
  </si>
  <si>
    <t>Turnaj čtyřčlenných družstev 31.3.2007 Brno-Líšeň</t>
  </si>
  <si>
    <t>Míčky</t>
  </si>
  <si>
    <t>Zápasy</t>
  </si>
  <si>
    <t>Celkový výsledek</t>
  </si>
  <si>
    <t>Body</t>
  </si>
  <si>
    <t>Skóre</t>
  </si>
  <si>
    <t>Pořadí</t>
  </si>
  <si>
    <t>Tým</t>
  </si>
  <si>
    <t>1 - 6</t>
  </si>
  <si>
    <t>2 - 5</t>
  </si>
  <si>
    <t>3 - 4</t>
  </si>
  <si>
    <t>1 - 2</t>
  </si>
  <si>
    <t>6 - 4</t>
  </si>
  <si>
    <t>5 - 3</t>
  </si>
  <si>
    <t>2 - 6</t>
  </si>
  <si>
    <t>3 - 1</t>
  </si>
  <si>
    <t>4 - 5</t>
  </si>
  <si>
    <t>2 - 3</t>
  </si>
  <si>
    <t>6 - 5</t>
  </si>
  <si>
    <t>1 - 4</t>
  </si>
  <si>
    <t>3 - 6</t>
  </si>
  <si>
    <t>4 - 2</t>
  </si>
  <si>
    <t>5 - 1</t>
  </si>
  <si>
    <t>Pořadí zápasů</t>
  </si>
  <si>
    <t>Žabovřesky</t>
  </si>
  <si>
    <t>Plzeň</t>
  </si>
  <si>
    <t>Líšeň</t>
  </si>
  <si>
    <t>Ostrava</t>
  </si>
  <si>
    <t>Havířov 2</t>
  </si>
  <si>
    <t>Havířov 1</t>
  </si>
  <si>
    <t>Trávníček/Pernička P.</t>
  </si>
  <si>
    <t>Kamenický Tomáš</t>
  </si>
  <si>
    <t>Pernička Jan</t>
  </si>
  <si>
    <t>Pernička Pavel</t>
  </si>
  <si>
    <t>Trávníček Tomáš</t>
  </si>
  <si>
    <t>Matuš Jirka</t>
  </si>
  <si>
    <t>Holub Kamil</t>
  </si>
  <si>
    <t>Lazar Dan</t>
  </si>
  <si>
    <t>Vasko Jakub</t>
  </si>
  <si>
    <t>Bednář/Podaná</t>
  </si>
  <si>
    <t>Linka/Bubeník</t>
  </si>
  <si>
    <t>Linka Vítězslav</t>
  </si>
  <si>
    <t>Bednář Petr</t>
  </si>
  <si>
    <t>Podaná Veronika</t>
  </si>
  <si>
    <t>Bubeník Josef</t>
  </si>
  <si>
    <t>Terč Pavel</t>
  </si>
  <si>
    <t>Boura Lukáš</t>
  </si>
  <si>
    <t>Škarda Milan</t>
  </si>
  <si>
    <t>Knedla/Ryška</t>
  </si>
  <si>
    <t>Křístek/Kvasňák</t>
  </si>
  <si>
    <t>Knedla Ondřej</t>
  </si>
  <si>
    <t>Ryška Radek</t>
  </si>
  <si>
    <t>Křístek Jaroslav</t>
  </si>
  <si>
    <t>Kvasňák Jiří</t>
  </si>
  <si>
    <t>Maliňák/Hlaváč</t>
  </si>
  <si>
    <t>Čechová/Traxler</t>
  </si>
  <si>
    <t>Andrle Pavel</t>
  </si>
  <si>
    <t>Traxler Jan</t>
  </si>
  <si>
    <t>Maliňák Petr</t>
  </si>
  <si>
    <t>Hlaváč David</t>
  </si>
  <si>
    <t>Kamenický/Pernička</t>
  </si>
  <si>
    <t>Pernička/Travníček</t>
  </si>
  <si>
    <t>Trávníček Tomaš</t>
  </si>
  <si>
    <t>Podaná/Bednář</t>
  </si>
  <si>
    <t>Terč-Baldrman</t>
  </si>
  <si>
    <t>Boura-Škarda</t>
  </si>
  <si>
    <t>Baldrman Ondřej</t>
  </si>
  <si>
    <t>Ryška-Knedla</t>
  </si>
  <si>
    <t>Křístek-Kvasňák</t>
  </si>
  <si>
    <t>Vasko-Lazar</t>
  </si>
  <si>
    <t>Matuš Jiří</t>
  </si>
  <si>
    <t>Holub-Matuš</t>
  </si>
  <si>
    <t xml:space="preserve">Lazar Daniel </t>
  </si>
  <si>
    <t>Maliňák-Hlaváč</t>
  </si>
  <si>
    <t>Andrle-Traxler</t>
  </si>
  <si>
    <t>Traxler Jean</t>
  </si>
  <si>
    <t>Knedla-Ryška</t>
  </si>
  <si>
    <t xml:space="preserve">Kvasňák Jiří </t>
  </si>
  <si>
    <t>Kamenický-Pernička J</t>
  </si>
  <si>
    <t>Trávníček-Pernička P</t>
  </si>
  <si>
    <t>Lazar-Matuš</t>
  </si>
  <si>
    <t>Vasko-Holub</t>
  </si>
  <si>
    <t>Lazar Daniel</t>
  </si>
  <si>
    <t xml:space="preserve">Linka-Bubeník </t>
  </si>
  <si>
    <t>Podaná-Bednář</t>
  </si>
  <si>
    <t>Veronika Podaná</t>
  </si>
  <si>
    <t>Čechová-Traxler</t>
  </si>
  <si>
    <t>Terč Pája</t>
  </si>
  <si>
    <t>Kemenický/Pernička J.</t>
  </si>
  <si>
    <t>Čechvá Anička</t>
  </si>
  <si>
    <t>Bubeník/Linka</t>
  </si>
  <si>
    <t xml:space="preserve"> Linka Vítězslav</t>
  </si>
  <si>
    <t>Matuš-Holub</t>
  </si>
  <si>
    <t>Linka-Bubeník</t>
  </si>
  <si>
    <t>Kamenický-Pernička J.</t>
  </si>
  <si>
    <t>Trávníček-Pernička P.</t>
  </si>
  <si>
    <t>Bubeník Pepa</t>
  </si>
  <si>
    <t>Čechová Anička</t>
  </si>
  <si>
    <t>Matuš-Vasko</t>
  </si>
  <si>
    <t>Holub-Lazar</t>
  </si>
  <si>
    <t>Bednář-Podaná</t>
  </si>
  <si>
    <t>1.</t>
  </si>
  <si>
    <t>2.</t>
  </si>
  <si>
    <t>3.</t>
  </si>
  <si>
    <t>6.</t>
  </si>
  <si>
    <t>5.</t>
  </si>
  <si>
    <t>4.</t>
  </si>
  <si>
    <t>Křístek Jarek</t>
  </si>
  <si>
    <t>Linka Víťa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</si>
</sst>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"/>
    <numFmt numFmtId="165" formatCode="[$-405]d\.\ mmmm\ yyyy"/>
    <numFmt numFmtId="166" formatCode="0\-\ 0"/>
    <numFmt numFmtId="167" formatCode="#\-\ #"/>
    <numFmt numFmtId="168" formatCode="\4\1\-\ \5\7"/>
    <numFmt numFmtId="169" formatCode="000\ 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0.0"/>
    <numFmt numFmtId="175" formatCode="d/mmmm\ yyyy"/>
    <numFmt numFmtId="176" formatCode="#,##0\ &quot;Kč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2" fillId="0" borderId="0" xfId="17" applyFont="1" applyAlignment="1">
      <alignment vertical="center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left" vertical="center" indent="1"/>
      <protection locked="0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6" xfId="0" applyNumberForma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left" vertical="center" indent="1"/>
      <protection locked="0"/>
    </xf>
    <xf numFmtId="0" fontId="5" fillId="0" borderId="46" xfId="0" applyFont="1" applyBorder="1" applyAlignment="1" applyProtection="1">
      <alignment horizontal="left" vertical="center" inden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" fillId="0" borderId="51" xfId="0" applyFont="1" applyBorder="1" applyAlignment="1" applyProtection="1">
      <alignment horizontal="left" vertical="center" inden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1" fontId="0" fillId="0" borderId="11" xfId="0" applyNumberFormat="1" applyBorder="1" applyAlignment="1" applyProtection="1">
      <alignment vertical="center"/>
      <protection locked="0"/>
    </xf>
    <xf numFmtId="1" fontId="0" fillId="0" borderId="33" xfId="0" applyNumberFormat="1" applyBorder="1" applyAlignment="1" applyProtection="1">
      <alignment vertical="center"/>
      <protection locked="0"/>
    </xf>
    <xf numFmtId="1" fontId="0" fillId="0" borderId="31" xfId="0" applyNumberFormat="1" applyBorder="1" applyAlignment="1" applyProtection="1">
      <alignment vertical="center"/>
      <protection locked="0"/>
    </xf>
    <xf numFmtId="1" fontId="0" fillId="0" borderId="13" xfId="0" applyNumberFormat="1" applyBorder="1" applyAlignment="1" applyProtection="1">
      <alignment vertical="center"/>
      <protection locked="0"/>
    </xf>
    <xf numFmtId="1" fontId="0" fillId="0" borderId="34" xfId="0" applyNumberFormat="1" applyBorder="1" applyAlignment="1" applyProtection="1">
      <alignment vertical="center"/>
      <protection locked="0"/>
    </xf>
    <xf numFmtId="1" fontId="0" fillId="0" borderId="21" xfId="0" applyNumberFormat="1" applyBorder="1" applyAlignment="1" applyProtection="1">
      <alignment vertical="center"/>
      <protection locked="0"/>
    </xf>
    <xf numFmtId="1" fontId="0" fillId="0" borderId="26" xfId="0" applyNumberFormat="1" applyBorder="1" applyAlignment="1" applyProtection="1">
      <alignment vertical="center"/>
      <protection locked="0"/>
    </xf>
    <xf numFmtId="1" fontId="0" fillId="0" borderId="35" xfId="0" applyNumberFormat="1" applyBorder="1" applyAlignment="1" applyProtection="1">
      <alignment vertical="center"/>
      <protection locked="0"/>
    </xf>
    <xf numFmtId="1" fontId="0" fillId="0" borderId="32" xfId="0" applyNumberFormat="1" applyBorder="1" applyAlignment="1" applyProtection="1">
      <alignment vertical="center"/>
      <protection locked="0"/>
    </xf>
    <xf numFmtId="1" fontId="0" fillId="0" borderId="12" xfId="0" applyNumberFormat="1" applyBorder="1" applyAlignment="1" applyProtection="1">
      <alignment vertical="center"/>
      <protection locked="0"/>
    </xf>
    <xf numFmtId="1" fontId="0" fillId="0" borderId="36" xfId="0" applyNumberFormat="1" applyBorder="1" applyAlignment="1" applyProtection="1">
      <alignment vertical="center"/>
      <protection locked="0"/>
    </xf>
    <xf numFmtId="1" fontId="0" fillId="0" borderId="20" xfId="0" applyNumberFormat="1" applyBorder="1" applyAlignment="1" applyProtection="1">
      <alignment vertical="center"/>
      <protection locked="0"/>
    </xf>
  </cellXfs>
  <cellStyles count="9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showGridLines="0" tabSelected="1" workbookViewId="0" topLeftCell="A1">
      <selection activeCell="A1" sqref="A1:Y1"/>
    </sheetView>
  </sheetViews>
  <sheetFormatPr defaultColWidth="9.140625" defaultRowHeight="12.75"/>
  <cols>
    <col min="1" max="1" width="3.7109375" style="5" customWidth="1"/>
    <col min="2" max="2" width="40.7109375" style="7" customWidth="1"/>
    <col min="3" max="20" width="3.7109375" style="2" customWidth="1"/>
    <col min="21" max="21" width="6.7109375" style="2" customWidth="1"/>
    <col min="22" max="24" width="3.7109375" style="2" customWidth="1"/>
    <col min="25" max="25" width="6.7109375" style="2" customWidth="1"/>
    <col min="26" max="26" width="2.00390625" style="2" customWidth="1"/>
    <col min="27" max="28" width="9.140625" style="74" customWidth="1"/>
    <col min="29" max="37" width="2.7109375" style="74" customWidth="1"/>
    <col min="38" max="38" width="9.140625" style="74" customWidth="1"/>
    <col min="39" max="16384" width="9.140625" style="2" customWidth="1"/>
  </cols>
  <sheetData>
    <row r="1" spans="1:38" ht="18">
      <c r="A1" s="89" t="s">
        <v>13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</row>
    <row r="4" spans="27:38" ht="13.5" thickBot="1"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</row>
    <row r="5" spans="1:38" s="5" customFormat="1" ht="12.75">
      <c r="A5" s="120"/>
      <c r="B5" s="116" t="s">
        <v>20</v>
      </c>
      <c r="C5" s="121">
        <v>1</v>
      </c>
      <c r="D5" s="114"/>
      <c r="E5" s="114"/>
      <c r="F5" s="114">
        <v>2</v>
      </c>
      <c r="G5" s="114"/>
      <c r="H5" s="114"/>
      <c r="I5" s="114">
        <v>3</v>
      </c>
      <c r="J5" s="114"/>
      <c r="K5" s="114"/>
      <c r="L5" s="114">
        <v>4</v>
      </c>
      <c r="M5" s="114"/>
      <c r="N5" s="114"/>
      <c r="O5" s="114">
        <v>5</v>
      </c>
      <c r="P5" s="114"/>
      <c r="Q5" s="114"/>
      <c r="R5" s="114">
        <v>6</v>
      </c>
      <c r="S5" s="114"/>
      <c r="T5" s="118"/>
      <c r="U5" s="120" t="s">
        <v>17</v>
      </c>
      <c r="V5" s="114" t="s">
        <v>18</v>
      </c>
      <c r="W5" s="114"/>
      <c r="X5" s="114"/>
      <c r="Y5" s="116" t="s">
        <v>19</v>
      </c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</row>
    <row r="6" spans="1:38" s="5" customFormat="1" ht="12.75">
      <c r="A6" s="109"/>
      <c r="B6" s="117"/>
      <c r="C6" s="122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9"/>
      <c r="U6" s="109"/>
      <c r="V6" s="115"/>
      <c r="W6" s="115"/>
      <c r="X6" s="115"/>
      <c r="Y6" s="117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s="5" customFormat="1" ht="17.25" customHeight="1">
      <c r="A7" s="110">
        <v>1</v>
      </c>
      <c r="B7" s="104" t="s">
        <v>37</v>
      </c>
      <c r="C7" s="123"/>
      <c r="D7" s="92"/>
      <c r="E7" s="97"/>
      <c r="F7" s="48">
        <f>'1-2'!J34</f>
        <v>10</v>
      </c>
      <c r="G7" s="3" t="s">
        <v>0</v>
      </c>
      <c r="H7" s="49">
        <f>'1-2'!L34</f>
        <v>0</v>
      </c>
      <c r="I7" s="48">
        <f>'3-1'!L34</f>
        <v>10</v>
      </c>
      <c r="J7" s="3" t="s">
        <v>0</v>
      </c>
      <c r="K7" s="49">
        <f>'3-1'!J34</f>
        <v>0</v>
      </c>
      <c r="L7" s="48">
        <f>'1-4'!J34</f>
        <v>10</v>
      </c>
      <c r="M7" s="3" t="s">
        <v>0</v>
      </c>
      <c r="N7" s="49">
        <f>'1-4'!L34</f>
        <v>0</v>
      </c>
      <c r="O7" s="48">
        <f>'5-1'!L34</f>
        <v>10</v>
      </c>
      <c r="P7" s="3" t="s">
        <v>0</v>
      </c>
      <c r="Q7" s="49">
        <f>'5-1'!J34</f>
        <v>3</v>
      </c>
      <c r="R7" s="48">
        <f>'1-6'!J34</f>
        <v>10</v>
      </c>
      <c r="S7" s="3" t="s">
        <v>0</v>
      </c>
      <c r="T7" s="3">
        <f>'1-6'!L34</f>
        <v>4</v>
      </c>
      <c r="U7" s="106">
        <f>IF(R7="","",SUM(AC7:AH7))</f>
        <v>10</v>
      </c>
      <c r="V7" s="48">
        <f>IF(R7="","",F7+I7+L7+O7+R7)</f>
        <v>50</v>
      </c>
      <c r="W7" s="3" t="s">
        <v>0</v>
      </c>
      <c r="X7" s="49">
        <f>IF(T7="","",H7+K7+N7+Q7+T7)</f>
        <v>7</v>
      </c>
      <c r="Y7" s="102" t="s">
        <v>114</v>
      </c>
      <c r="AA7" s="73"/>
      <c r="AB7" s="73" t="str">
        <f>IF(B7="","",B7)</f>
        <v>Žabovřesky</v>
      </c>
      <c r="AC7" s="73"/>
      <c r="AD7" s="73">
        <f>IF(F7&gt;=10,2,IF(F7=9,1,0))</f>
        <v>2</v>
      </c>
      <c r="AE7" s="73">
        <f>IF(I7&gt;=10,2,IF(I7=9,1,0))</f>
        <v>2</v>
      </c>
      <c r="AF7" s="73">
        <f>IF(L7&gt;=10,2,IF(L7=9,1,0))</f>
        <v>2</v>
      </c>
      <c r="AG7" s="73">
        <f>IF(O7&gt;=10,2,IF(O7=9,1,0))</f>
        <v>2</v>
      </c>
      <c r="AH7" s="73">
        <f>IF(R7&gt;=10,2,IF(R7=9,1,0))</f>
        <v>2</v>
      </c>
      <c r="AI7" s="73"/>
      <c r="AJ7" s="73"/>
      <c r="AK7" s="73"/>
      <c r="AL7" s="73"/>
    </row>
    <row r="8" spans="1:25" s="81" customFormat="1" ht="12.75">
      <c r="A8" s="113"/>
      <c r="B8" s="112"/>
      <c r="C8" s="124"/>
      <c r="D8" s="99"/>
      <c r="E8" s="100"/>
      <c r="F8" s="75">
        <f>'1-2'!J36</f>
        <v>30</v>
      </c>
      <c r="G8" s="76" t="s">
        <v>0</v>
      </c>
      <c r="H8" s="77">
        <f>'1-2'!L36</f>
        <v>6</v>
      </c>
      <c r="I8" s="75">
        <f>'3-1'!L36</f>
        <v>30</v>
      </c>
      <c r="J8" s="76" t="s">
        <v>0</v>
      </c>
      <c r="K8" s="77">
        <f>'3-1'!J36</f>
        <v>8</v>
      </c>
      <c r="L8" s="75">
        <f>'1-4'!J36</f>
        <v>30</v>
      </c>
      <c r="M8" s="76" t="s">
        <v>0</v>
      </c>
      <c r="N8" s="77">
        <f>'1-4'!L36</f>
        <v>2</v>
      </c>
      <c r="O8" s="75">
        <f>'5-1'!L36</f>
        <v>33</v>
      </c>
      <c r="P8" s="76" t="s">
        <v>0</v>
      </c>
      <c r="Q8" s="77">
        <f>'5-1'!J36</f>
        <v>17</v>
      </c>
      <c r="R8" s="75">
        <f>'1-6'!J36</f>
        <v>34</v>
      </c>
      <c r="S8" s="76" t="s">
        <v>0</v>
      </c>
      <c r="T8" s="76">
        <f>'1-6'!L36</f>
        <v>16</v>
      </c>
      <c r="U8" s="109"/>
      <c r="V8" s="78">
        <f>IF(R8="","",F8+I8+L8+O8+R8)</f>
        <v>157</v>
      </c>
      <c r="W8" s="79" t="s">
        <v>0</v>
      </c>
      <c r="X8" s="80">
        <f>IF(T8="","",H8+K8+N8+Q8+T8)</f>
        <v>49</v>
      </c>
      <c r="Y8" s="103"/>
    </row>
    <row r="9" spans="1:38" s="5" customFormat="1" ht="17.25" customHeight="1">
      <c r="A9" s="110">
        <v>2</v>
      </c>
      <c r="B9" s="104" t="s">
        <v>40</v>
      </c>
      <c r="C9" s="3">
        <f>'1-2'!L34</f>
        <v>0</v>
      </c>
      <c r="D9" s="3" t="s">
        <v>0</v>
      </c>
      <c r="E9" s="49">
        <f>'1-2'!J34</f>
        <v>10</v>
      </c>
      <c r="F9" s="91"/>
      <c r="G9" s="92"/>
      <c r="H9" s="97"/>
      <c r="I9" s="48">
        <f>'2-3'!J34</f>
        <v>5</v>
      </c>
      <c r="J9" s="3" t="s">
        <v>0</v>
      </c>
      <c r="K9" s="49">
        <f>'2-3'!L34</f>
        <v>11</v>
      </c>
      <c r="L9" s="48">
        <f>'4-2'!L34</f>
        <v>10</v>
      </c>
      <c r="M9" s="3" t="s">
        <v>0</v>
      </c>
      <c r="N9" s="49">
        <f>'4-2'!J34</f>
        <v>1</v>
      </c>
      <c r="O9" s="48">
        <f>'2-5'!J34</f>
        <v>6</v>
      </c>
      <c r="P9" s="3" t="s">
        <v>0</v>
      </c>
      <c r="Q9" s="49">
        <f>'2-5'!L34</f>
        <v>10</v>
      </c>
      <c r="R9" s="48">
        <f>'2-6'!J34</f>
        <v>5</v>
      </c>
      <c r="S9" s="3" t="s">
        <v>0</v>
      </c>
      <c r="T9" s="3">
        <f>'2-6'!L34</f>
        <v>10</v>
      </c>
      <c r="U9" s="106">
        <f>IF(O9="","",SUM(AC9:AH9))</f>
        <v>2</v>
      </c>
      <c r="V9" s="48">
        <f>IF(O9="","",C9+I9+L9+O9+R9)</f>
        <v>26</v>
      </c>
      <c r="W9" s="3" t="s">
        <v>0</v>
      </c>
      <c r="X9" s="49">
        <f>IF(Q9="","",E9+K9+N9+Q9+T9)</f>
        <v>42</v>
      </c>
      <c r="Y9" s="102" t="s">
        <v>118</v>
      </c>
      <c r="AA9" s="73"/>
      <c r="AB9" s="73" t="str">
        <f>IF(B9="","",B9)</f>
        <v>Ostrava</v>
      </c>
      <c r="AC9" s="73">
        <f aca="true" t="shared" si="0" ref="AC9:AC17">IF(C9&gt;=10,2,IF(C9=9,1,0))</f>
        <v>0</v>
      </c>
      <c r="AD9" s="73"/>
      <c r="AE9" s="73">
        <f>IF(I9&gt;=10,2,IF(I9=9,1,0))</f>
        <v>0</v>
      </c>
      <c r="AF9" s="73">
        <f>IF(L9&gt;=10,2,IF(L9=9,1,0))</f>
        <v>2</v>
      </c>
      <c r="AG9" s="73">
        <f>IF(O9&gt;=10,2,IF(O9=9,1,0))</f>
        <v>0</v>
      </c>
      <c r="AH9" s="73">
        <f>IF(R9&gt;=10,2,IF(R9=9,1,0))</f>
        <v>0</v>
      </c>
      <c r="AI9" s="73"/>
      <c r="AJ9" s="73"/>
      <c r="AK9" s="73"/>
      <c r="AL9" s="73"/>
    </row>
    <row r="10" spans="1:25" s="81" customFormat="1" ht="12.75">
      <c r="A10" s="113"/>
      <c r="B10" s="112"/>
      <c r="C10" s="76">
        <f>'1-2'!L36</f>
        <v>6</v>
      </c>
      <c r="D10" s="76" t="s">
        <v>0</v>
      </c>
      <c r="E10" s="77">
        <f>'1-2'!J36</f>
        <v>30</v>
      </c>
      <c r="F10" s="98"/>
      <c r="G10" s="99"/>
      <c r="H10" s="100"/>
      <c r="I10" s="75">
        <f>'2-3'!J36</f>
        <v>24</v>
      </c>
      <c r="J10" s="76" t="s">
        <v>0</v>
      </c>
      <c r="K10" s="77">
        <f>'2-3'!L36</f>
        <v>35</v>
      </c>
      <c r="L10" s="75">
        <f>'4-2'!L36</f>
        <v>31</v>
      </c>
      <c r="M10" s="76" t="s">
        <v>0</v>
      </c>
      <c r="N10" s="77">
        <f>'4-2'!J36</f>
        <v>8</v>
      </c>
      <c r="O10" s="75">
        <f>'2-5'!J36</f>
        <v>24</v>
      </c>
      <c r="P10" s="76" t="s">
        <v>0</v>
      </c>
      <c r="Q10" s="77">
        <f>'2-5'!L36</f>
        <v>35</v>
      </c>
      <c r="R10" s="75">
        <f>'2-6'!J36</f>
        <v>22</v>
      </c>
      <c r="S10" s="76" t="s">
        <v>0</v>
      </c>
      <c r="T10" s="76">
        <f>'2-6'!L36</f>
        <v>35</v>
      </c>
      <c r="U10" s="109"/>
      <c r="V10" s="78">
        <f>IF(O10="","",C10+I10+L10+O10+R10)</f>
        <v>107</v>
      </c>
      <c r="W10" s="79" t="s">
        <v>0</v>
      </c>
      <c r="X10" s="80">
        <f>IF(Q10="","",E10+K10+N10+Q10+T10)</f>
        <v>143</v>
      </c>
      <c r="Y10" s="103"/>
    </row>
    <row r="11" spans="1:38" s="5" customFormat="1" ht="17.25" customHeight="1">
      <c r="A11" s="110">
        <v>3</v>
      </c>
      <c r="B11" s="104" t="s">
        <v>41</v>
      </c>
      <c r="C11" s="3">
        <f>'3-1'!J34</f>
        <v>0</v>
      </c>
      <c r="D11" s="3" t="s">
        <v>0</v>
      </c>
      <c r="E11" s="49">
        <f>'3-1'!L34</f>
        <v>10</v>
      </c>
      <c r="F11" s="48">
        <f>'2-3'!L34</f>
        <v>11</v>
      </c>
      <c r="G11" s="3" t="s">
        <v>0</v>
      </c>
      <c r="H11" s="49">
        <f>'2-3'!J34</f>
        <v>5</v>
      </c>
      <c r="I11" s="91"/>
      <c r="J11" s="92"/>
      <c r="K11" s="97"/>
      <c r="L11" s="48">
        <f>'3-4'!J34</f>
        <v>10</v>
      </c>
      <c r="M11" s="3" t="s">
        <v>0</v>
      </c>
      <c r="N11" s="49">
        <f>'3-4'!L34</f>
        <v>1</v>
      </c>
      <c r="O11" s="48">
        <f>'5-3'!L34</f>
        <v>4</v>
      </c>
      <c r="P11" s="3" t="s">
        <v>0</v>
      </c>
      <c r="Q11" s="49">
        <f>'5-3'!J34</f>
        <v>10</v>
      </c>
      <c r="R11" s="48">
        <f>'3-6'!J34</f>
        <v>7</v>
      </c>
      <c r="S11" s="3" t="s">
        <v>0</v>
      </c>
      <c r="T11" s="3">
        <f>'3-6'!L34</f>
        <v>10</v>
      </c>
      <c r="U11" s="106">
        <f>IF(L11="","",SUM(AC11:AH11))</f>
        <v>4</v>
      </c>
      <c r="V11" s="48">
        <f>IF(L11="","",C11+F11+L11+O11+R11)</f>
        <v>32</v>
      </c>
      <c r="W11" s="3" t="s">
        <v>0</v>
      </c>
      <c r="X11" s="49">
        <f>IF(N11="","",E11+H11+N11+Q11+T11)</f>
        <v>36</v>
      </c>
      <c r="Y11" s="102" t="s">
        <v>119</v>
      </c>
      <c r="AA11" s="73"/>
      <c r="AB11" s="73" t="str">
        <f>IF(B11="","",B11)</f>
        <v>Havířov 2</v>
      </c>
      <c r="AC11" s="73">
        <f t="shared" si="0"/>
        <v>0</v>
      </c>
      <c r="AD11" s="73">
        <f>IF(F11&gt;=10,2,IF(F11=9,1,0))</f>
        <v>2</v>
      </c>
      <c r="AE11" s="73"/>
      <c r="AF11" s="73">
        <f>IF(L11&gt;=10,2,IF(L11=9,1,0))</f>
        <v>2</v>
      </c>
      <c r="AG11" s="73">
        <f>IF(O11&gt;=10,2,IF(O11=9,1,0))</f>
        <v>0</v>
      </c>
      <c r="AH11" s="73">
        <f>IF(R11&gt;=10,2,IF(R11=9,1,0))</f>
        <v>0</v>
      </c>
      <c r="AI11" s="73"/>
      <c r="AJ11" s="73"/>
      <c r="AK11" s="73"/>
      <c r="AL11" s="73"/>
    </row>
    <row r="12" spans="1:25" s="81" customFormat="1" ht="12.75">
      <c r="A12" s="113"/>
      <c r="B12" s="112"/>
      <c r="C12" s="76">
        <f>'3-1'!J36</f>
        <v>8</v>
      </c>
      <c r="D12" s="76" t="s">
        <v>0</v>
      </c>
      <c r="E12" s="77">
        <f>'3-1'!L36</f>
        <v>30</v>
      </c>
      <c r="F12" s="75">
        <f>'2-3'!L36</f>
        <v>35</v>
      </c>
      <c r="G12" s="76" t="s">
        <v>0</v>
      </c>
      <c r="H12" s="77">
        <f>'2-3'!J36</f>
        <v>24</v>
      </c>
      <c r="I12" s="98"/>
      <c r="J12" s="99"/>
      <c r="K12" s="100"/>
      <c r="L12" s="75">
        <f>'3-4'!J36</f>
        <v>30</v>
      </c>
      <c r="M12" s="76" t="s">
        <v>0</v>
      </c>
      <c r="N12" s="77">
        <f>'3-4'!L36</f>
        <v>8</v>
      </c>
      <c r="O12" s="75">
        <f>'5-3'!L36</f>
        <v>23</v>
      </c>
      <c r="P12" s="76" t="s">
        <v>0</v>
      </c>
      <c r="Q12" s="77">
        <f>'5-3'!J36</f>
        <v>32</v>
      </c>
      <c r="R12" s="75">
        <f>'3-6'!J36</f>
        <v>31</v>
      </c>
      <c r="S12" s="76" t="s">
        <v>0</v>
      </c>
      <c r="T12" s="76">
        <f>'3-6'!L36</f>
        <v>35</v>
      </c>
      <c r="U12" s="109"/>
      <c r="V12" s="78">
        <f>IF(L12="","",C12+F12+L12+O12+R12)</f>
        <v>127</v>
      </c>
      <c r="W12" s="79" t="s">
        <v>0</v>
      </c>
      <c r="X12" s="80">
        <f>IF(N12="","",E12+H12+N12+Q12+T12)</f>
        <v>129</v>
      </c>
      <c r="Y12" s="103"/>
    </row>
    <row r="13" spans="1:38" s="5" customFormat="1" ht="17.25" customHeight="1">
      <c r="A13" s="110">
        <v>4</v>
      </c>
      <c r="B13" s="104" t="s">
        <v>39</v>
      </c>
      <c r="C13" s="3">
        <f>'1-4'!L34</f>
        <v>0</v>
      </c>
      <c r="D13" s="3" t="s">
        <v>0</v>
      </c>
      <c r="E13" s="49">
        <f>'1-4'!J34</f>
        <v>10</v>
      </c>
      <c r="F13" s="48">
        <f>'4-2'!J34</f>
        <v>1</v>
      </c>
      <c r="G13" s="3" t="s">
        <v>0</v>
      </c>
      <c r="H13" s="49">
        <f>'4-2'!L34</f>
        <v>10</v>
      </c>
      <c r="I13" s="48">
        <f>'3-4'!L34</f>
        <v>1</v>
      </c>
      <c r="J13" s="3" t="s">
        <v>0</v>
      </c>
      <c r="K13" s="49">
        <f>'3-4'!J34</f>
        <v>10</v>
      </c>
      <c r="L13" s="91"/>
      <c r="M13" s="92"/>
      <c r="N13" s="97"/>
      <c r="O13" s="48">
        <f>'4-5'!J34</f>
        <v>5</v>
      </c>
      <c r="P13" s="3" t="s">
        <v>0</v>
      </c>
      <c r="Q13" s="49">
        <f>'4-5'!L34</f>
        <v>10</v>
      </c>
      <c r="R13" s="48">
        <f>'6-4'!L34</f>
        <v>2</v>
      </c>
      <c r="S13" s="3" t="s">
        <v>0</v>
      </c>
      <c r="T13" s="3">
        <f>'6-4'!J34</f>
        <v>11</v>
      </c>
      <c r="U13" s="106">
        <f>IF(I13="","",SUM(AC13:AH13))</f>
        <v>0</v>
      </c>
      <c r="V13" s="48">
        <f>IF(I13="","",C13+F13+I13+O13+R13)</f>
        <v>9</v>
      </c>
      <c r="W13" s="3" t="s">
        <v>0</v>
      </c>
      <c r="X13" s="49">
        <f>IF(K13="","",E13+H13+K13+Q13+T13)</f>
        <v>51</v>
      </c>
      <c r="Y13" s="102" t="s">
        <v>117</v>
      </c>
      <c r="AA13" s="73"/>
      <c r="AB13" s="73" t="str">
        <f>IF(B13="","",B13)</f>
        <v>Líšeň</v>
      </c>
      <c r="AC13" s="73">
        <f t="shared" si="0"/>
        <v>0</v>
      </c>
      <c r="AD13" s="73">
        <f>IF(F13&gt;=10,2,IF(F13=9,1,0))</f>
        <v>0</v>
      </c>
      <c r="AE13" s="73">
        <f>IF(I13&gt;=10,2,IF(I13=9,1,0))</f>
        <v>0</v>
      </c>
      <c r="AF13" s="73"/>
      <c r="AG13" s="73">
        <f>IF(O13&gt;=10,2,IF(O13=9,1,0))</f>
        <v>0</v>
      </c>
      <c r="AH13" s="73">
        <f>IF(R13&gt;=10,2,IF(R13=9,1,0))</f>
        <v>0</v>
      </c>
      <c r="AI13" s="73"/>
      <c r="AJ13" s="73"/>
      <c r="AK13" s="73"/>
      <c r="AL13" s="73"/>
    </row>
    <row r="14" spans="1:25" s="81" customFormat="1" ht="12.75">
      <c r="A14" s="113"/>
      <c r="B14" s="112"/>
      <c r="C14" s="76">
        <f>'1-4'!L36</f>
        <v>2</v>
      </c>
      <c r="D14" s="76" t="s">
        <v>0</v>
      </c>
      <c r="E14" s="77">
        <f>'1-4'!J36</f>
        <v>30</v>
      </c>
      <c r="F14" s="75">
        <f>'4-2'!J36</f>
        <v>8</v>
      </c>
      <c r="G14" s="76" t="s">
        <v>0</v>
      </c>
      <c r="H14" s="77">
        <f>'4-2'!L36</f>
        <v>31</v>
      </c>
      <c r="I14" s="75">
        <f>'3-4'!L36</f>
        <v>8</v>
      </c>
      <c r="J14" s="76" t="s">
        <v>0</v>
      </c>
      <c r="K14" s="77">
        <f>'3-4'!J36</f>
        <v>30</v>
      </c>
      <c r="L14" s="98"/>
      <c r="M14" s="99"/>
      <c r="N14" s="100"/>
      <c r="O14" s="75">
        <f>'4-5'!J36</f>
        <v>17</v>
      </c>
      <c r="P14" s="76" t="s">
        <v>0</v>
      </c>
      <c r="Q14" s="77">
        <f>'4-5'!L36</f>
        <v>37</v>
      </c>
      <c r="R14" s="75">
        <f>'6-4'!L36</f>
        <v>13</v>
      </c>
      <c r="S14" s="76" t="s">
        <v>0</v>
      </c>
      <c r="T14" s="76">
        <f>'6-4'!J36</f>
        <v>35</v>
      </c>
      <c r="U14" s="109"/>
      <c r="V14" s="78">
        <f>IF(I14="","",C14+F14+I14+O14+R14)</f>
        <v>48</v>
      </c>
      <c r="W14" s="79" t="s">
        <v>0</v>
      </c>
      <c r="X14" s="80">
        <f>IF(K14="","",E14+H14+K14+Q14+T14)</f>
        <v>163</v>
      </c>
      <c r="Y14" s="103"/>
    </row>
    <row r="15" spans="1:38" s="5" customFormat="1" ht="17.25" customHeight="1">
      <c r="A15" s="110">
        <v>5</v>
      </c>
      <c r="B15" s="104" t="s">
        <v>38</v>
      </c>
      <c r="C15" s="3">
        <f>'5-1'!J34</f>
        <v>3</v>
      </c>
      <c r="D15" s="3" t="s">
        <v>0</v>
      </c>
      <c r="E15" s="49">
        <f>'5-1'!L34</f>
        <v>10</v>
      </c>
      <c r="F15" s="48">
        <f>'2-5'!L34</f>
        <v>10</v>
      </c>
      <c r="G15" s="3" t="s">
        <v>0</v>
      </c>
      <c r="H15" s="49">
        <f>'2-5'!J34</f>
        <v>6</v>
      </c>
      <c r="I15" s="48">
        <f>'5-3'!J34</f>
        <v>10</v>
      </c>
      <c r="J15" s="3" t="s">
        <v>0</v>
      </c>
      <c r="K15" s="49">
        <f>'5-3'!L34</f>
        <v>4</v>
      </c>
      <c r="L15" s="48">
        <f>'4-5'!L34</f>
        <v>10</v>
      </c>
      <c r="M15" s="3" t="s">
        <v>0</v>
      </c>
      <c r="N15" s="49">
        <f>'4-5'!J34</f>
        <v>5</v>
      </c>
      <c r="O15" s="91"/>
      <c r="P15" s="92"/>
      <c r="Q15" s="97"/>
      <c r="R15" s="48">
        <f>'6-5'!L34</f>
        <v>8</v>
      </c>
      <c r="S15" s="3" t="s">
        <v>0</v>
      </c>
      <c r="T15" s="3">
        <f>'6-5'!J34</f>
        <v>10</v>
      </c>
      <c r="U15" s="106">
        <f>IF(F15="","",SUM(AC15:AH15))</f>
        <v>6</v>
      </c>
      <c r="V15" s="48">
        <f>IF(F15="","",C15+F15+I15+L15+R15)</f>
        <v>41</v>
      </c>
      <c r="W15" s="3" t="s">
        <v>0</v>
      </c>
      <c r="X15" s="49">
        <f>IF(H15="","",E15+H15+K15+N15+T15)</f>
        <v>35</v>
      </c>
      <c r="Y15" s="102" t="s">
        <v>116</v>
      </c>
      <c r="AA15" s="73"/>
      <c r="AB15" s="73" t="str">
        <f>IF(B15="","",B15)</f>
        <v>Plzeň</v>
      </c>
      <c r="AC15" s="73">
        <f t="shared" si="0"/>
        <v>0</v>
      </c>
      <c r="AD15" s="73">
        <f>IF(F15&gt;=10,2,IF(F15=9,1,0))</f>
        <v>2</v>
      </c>
      <c r="AE15" s="73">
        <f>IF(I15&gt;=10,2,IF(I15=9,1,0))</f>
        <v>2</v>
      </c>
      <c r="AF15" s="73">
        <f>IF(L15&gt;=10,2,IF(L15=9,1,0))</f>
        <v>2</v>
      </c>
      <c r="AG15" s="73"/>
      <c r="AH15" s="73">
        <f>IF(R15&gt;=10,2,IF(R15=9,1,0))</f>
        <v>0</v>
      </c>
      <c r="AI15" s="73"/>
      <c r="AJ15" s="73"/>
      <c r="AK15" s="73"/>
      <c r="AL15" s="73"/>
    </row>
    <row r="16" spans="1:25" s="81" customFormat="1" ht="12.75">
      <c r="A16" s="113"/>
      <c r="B16" s="112"/>
      <c r="C16" s="76">
        <f>'5-1'!J36</f>
        <v>17</v>
      </c>
      <c r="D16" s="76" t="s">
        <v>0</v>
      </c>
      <c r="E16" s="77">
        <f>'5-1'!L36</f>
        <v>33</v>
      </c>
      <c r="F16" s="75">
        <f>'2-5'!L36</f>
        <v>35</v>
      </c>
      <c r="G16" s="76" t="s">
        <v>0</v>
      </c>
      <c r="H16" s="77">
        <f>'2-5'!J36</f>
        <v>24</v>
      </c>
      <c r="I16" s="75">
        <f>'5-3'!J36</f>
        <v>32</v>
      </c>
      <c r="J16" s="76" t="s">
        <v>0</v>
      </c>
      <c r="K16" s="77">
        <f>'5-3'!L36</f>
        <v>23</v>
      </c>
      <c r="L16" s="75">
        <f>'4-5'!L36</f>
        <v>37</v>
      </c>
      <c r="M16" s="76" t="s">
        <v>0</v>
      </c>
      <c r="N16" s="77">
        <f>'4-5'!J36</f>
        <v>17</v>
      </c>
      <c r="O16" s="98"/>
      <c r="P16" s="99"/>
      <c r="Q16" s="100"/>
      <c r="R16" s="75">
        <f>'6-5'!L36</f>
        <v>31</v>
      </c>
      <c r="S16" s="76" t="s">
        <v>0</v>
      </c>
      <c r="T16" s="76">
        <f>'6-5'!J36</f>
        <v>35</v>
      </c>
      <c r="U16" s="109"/>
      <c r="V16" s="78">
        <f>IF(F16="","",C16+F16+I16+L16+R16)</f>
        <v>152</v>
      </c>
      <c r="W16" s="79" t="s">
        <v>0</v>
      </c>
      <c r="X16" s="80">
        <f>IF(H16="","",E16+H16+K16+N16+T16)</f>
        <v>132</v>
      </c>
      <c r="Y16" s="103"/>
    </row>
    <row r="17" spans="1:38" s="5" customFormat="1" ht="17.25" customHeight="1">
      <c r="A17" s="110">
        <v>6</v>
      </c>
      <c r="B17" s="104" t="s">
        <v>42</v>
      </c>
      <c r="C17" s="3">
        <f>'1-6'!L34</f>
        <v>4</v>
      </c>
      <c r="D17" s="3" t="s">
        <v>0</v>
      </c>
      <c r="E17" s="49">
        <f>'1-6'!J34</f>
        <v>10</v>
      </c>
      <c r="F17" s="48">
        <f>'2-6'!L34</f>
        <v>10</v>
      </c>
      <c r="G17" s="3" t="s">
        <v>0</v>
      </c>
      <c r="H17" s="49">
        <f>'2-6'!J34</f>
        <v>5</v>
      </c>
      <c r="I17" s="48">
        <f>'3-6'!L34</f>
        <v>10</v>
      </c>
      <c r="J17" s="3" t="s">
        <v>0</v>
      </c>
      <c r="K17" s="49">
        <f>'3-6'!J34</f>
        <v>7</v>
      </c>
      <c r="L17" s="48">
        <f>'6-4'!J34</f>
        <v>11</v>
      </c>
      <c r="M17" s="3" t="s">
        <v>0</v>
      </c>
      <c r="N17" s="49">
        <f>'6-4'!L34</f>
        <v>2</v>
      </c>
      <c r="O17" s="48">
        <f>'6-5'!J34</f>
        <v>10</v>
      </c>
      <c r="P17" s="3" t="s">
        <v>0</v>
      </c>
      <c r="Q17" s="49">
        <f>'6-5'!L34</f>
        <v>8</v>
      </c>
      <c r="R17" s="91"/>
      <c r="S17" s="92"/>
      <c r="T17" s="93"/>
      <c r="U17" s="106">
        <f>IF(C17="","",SUM(AC17:AH17))</f>
        <v>8</v>
      </c>
      <c r="V17" s="48">
        <f>IF(C17="","",C17+F17+I17+L17+O17)</f>
        <v>45</v>
      </c>
      <c r="W17" s="3" t="s">
        <v>0</v>
      </c>
      <c r="X17" s="49">
        <f>IF(E17="","",E17+H17+K17+N17+Q17)</f>
        <v>32</v>
      </c>
      <c r="Y17" s="102" t="s">
        <v>115</v>
      </c>
      <c r="AA17" s="73"/>
      <c r="AB17" s="73" t="str">
        <f>IF(B17="","",B17)</f>
        <v>Havířov 1</v>
      </c>
      <c r="AC17" s="73">
        <f t="shared" si="0"/>
        <v>0</v>
      </c>
      <c r="AD17" s="73">
        <f>IF(F17&gt;=10,2,IF(F17=9,1,0))</f>
        <v>2</v>
      </c>
      <c r="AE17" s="73">
        <f>IF(I17&gt;=10,2,IF(I17=9,1,0))</f>
        <v>2</v>
      </c>
      <c r="AF17" s="73">
        <f>IF(L17&gt;=10,2,IF(L17=9,1,0))</f>
        <v>2</v>
      </c>
      <c r="AG17" s="73">
        <f>IF(O17&gt;=10,2,IF(O17=9,1,0))</f>
        <v>2</v>
      </c>
      <c r="AH17" s="73"/>
      <c r="AI17" s="73"/>
      <c r="AJ17" s="73"/>
      <c r="AK17" s="73"/>
      <c r="AL17" s="73"/>
    </row>
    <row r="18" spans="1:25" s="81" customFormat="1" ht="13.5" thickBot="1">
      <c r="A18" s="111"/>
      <c r="B18" s="105"/>
      <c r="C18" s="82">
        <f>'1-6'!L36</f>
        <v>16</v>
      </c>
      <c r="D18" s="82" t="s">
        <v>0</v>
      </c>
      <c r="E18" s="83">
        <f>'1-6'!J36</f>
        <v>34</v>
      </c>
      <c r="F18" s="84">
        <f>'2-6'!L36</f>
        <v>35</v>
      </c>
      <c r="G18" s="82" t="s">
        <v>0</v>
      </c>
      <c r="H18" s="83">
        <f>'2-6'!J36</f>
        <v>22</v>
      </c>
      <c r="I18" s="84">
        <f>'3-6'!L36</f>
        <v>35</v>
      </c>
      <c r="J18" s="82" t="s">
        <v>0</v>
      </c>
      <c r="K18" s="83">
        <f>'3-6'!J36</f>
        <v>31</v>
      </c>
      <c r="L18" s="84">
        <f>'6-4'!J36</f>
        <v>35</v>
      </c>
      <c r="M18" s="82" t="s">
        <v>0</v>
      </c>
      <c r="N18" s="83">
        <f>'6-4'!L36</f>
        <v>13</v>
      </c>
      <c r="O18" s="84">
        <f>'6-5'!J36</f>
        <v>35</v>
      </c>
      <c r="P18" s="82" t="s">
        <v>0</v>
      </c>
      <c r="Q18" s="83">
        <f>'6-5'!L36</f>
        <v>31</v>
      </c>
      <c r="R18" s="94"/>
      <c r="S18" s="95"/>
      <c r="T18" s="96"/>
      <c r="U18" s="107"/>
      <c r="V18" s="85">
        <f>IF(C18="","",C18+F18+I18+L18+O18)</f>
        <v>156</v>
      </c>
      <c r="W18" s="86" t="s">
        <v>0</v>
      </c>
      <c r="X18" s="87">
        <f>IF(E18="","",E18+H18+K18+N18+Q18)</f>
        <v>131</v>
      </c>
      <c r="Y18" s="108"/>
    </row>
    <row r="22" spans="3:16" ht="12.75">
      <c r="C22" s="90" t="s">
        <v>36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4" spans="1:16" ht="12.75">
      <c r="A24" s="51"/>
      <c r="B24" s="51"/>
      <c r="C24" s="101" t="s">
        <v>21</v>
      </c>
      <c r="D24" s="101"/>
      <c r="F24" s="101" t="s">
        <v>24</v>
      </c>
      <c r="G24" s="101"/>
      <c r="I24" s="101" t="s">
        <v>27</v>
      </c>
      <c r="J24" s="101"/>
      <c r="L24" s="101" t="s">
        <v>30</v>
      </c>
      <c r="M24" s="101"/>
      <c r="O24" s="101" t="s">
        <v>33</v>
      </c>
      <c r="P24" s="101"/>
    </row>
    <row r="25" spans="1:20" ht="6" customHeight="1">
      <c r="A25" s="51"/>
      <c r="B25" s="51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spans="1:16" ht="12.75">
      <c r="A26" s="51"/>
      <c r="B26" s="51"/>
      <c r="C26" s="101" t="s">
        <v>22</v>
      </c>
      <c r="D26" s="101"/>
      <c r="F26" s="101" t="s">
        <v>25</v>
      </c>
      <c r="G26" s="101"/>
      <c r="I26" s="101" t="s">
        <v>28</v>
      </c>
      <c r="J26" s="101"/>
      <c r="L26" s="101" t="s">
        <v>31</v>
      </c>
      <c r="M26" s="101"/>
      <c r="O26" s="101" t="s">
        <v>34</v>
      </c>
      <c r="P26" s="101"/>
    </row>
    <row r="27" spans="1:2" ht="6" customHeight="1">
      <c r="A27" s="51"/>
      <c r="B27" s="51"/>
    </row>
    <row r="28" spans="1:16" ht="12.75">
      <c r="A28" s="51"/>
      <c r="B28" s="51"/>
      <c r="C28" s="101" t="s">
        <v>23</v>
      </c>
      <c r="D28" s="101"/>
      <c r="F28" s="101" t="s">
        <v>26</v>
      </c>
      <c r="G28" s="101"/>
      <c r="I28" s="101" t="s">
        <v>29</v>
      </c>
      <c r="J28" s="101"/>
      <c r="L28" s="101" t="s">
        <v>32</v>
      </c>
      <c r="M28" s="101"/>
      <c r="O28" s="101" t="s">
        <v>35</v>
      </c>
      <c r="P28" s="101"/>
    </row>
  </sheetData>
  <sheetProtection password="CAA7" sheet="1" objects="1" scenarios="1" selectLockedCells="1" selectUnlockedCells="1"/>
  <mergeCells count="58">
    <mergeCell ref="B7:B8"/>
    <mergeCell ref="C7:E8"/>
    <mergeCell ref="C5:E6"/>
    <mergeCell ref="F5:H6"/>
    <mergeCell ref="I5:K6"/>
    <mergeCell ref="B5:B6"/>
    <mergeCell ref="V5:X6"/>
    <mergeCell ref="Y5:Y6"/>
    <mergeCell ref="A7:A8"/>
    <mergeCell ref="U7:U8"/>
    <mergeCell ref="Y7:Y8"/>
    <mergeCell ref="L5:N6"/>
    <mergeCell ref="O5:Q6"/>
    <mergeCell ref="R5:T6"/>
    <mergeCell ref="U5:U6"/>
    <mergeCell ref="A5:A6"/>
    <mergeCell ref="Y13:Y14"/>
    <mergeCell ref="B15:B16"/>
    <mergeCell ref="A9:A10"/>
    <mergeCell ref="A11:A12"/>
    <mergeCell ref="A13:A14"/>
    <mergeCell ref="A15:A16"/>
    <mergeCell ref="B9:B10"/>
    <mergeCell ref="Y17:Y18"/>
    <mergeCell ref="U15:U16"/>
    <mergeCell ref="A17:A18"/>
    <mergeCell ref="U9:U10"/>
    <mergeCell ref="Y9:Y10"/>
    <mergeCell ref="B11:B12"/>
    <mergeCell ref="U11:U12"/>
    <mergeCell ref="Y11:Y12"/>
    <mergeCell ref="B13:B14"/>
    <mergeCell ref="U13:U14"/>
    <mergeCell ref="C24:D24"/>
    <mergeCell ref="C26:D26"/>
    <mergeCell ref="L26:M26"/>
    <mergeCell ref="C28:D28"/>
    <mergeCell ref="I28:J28"/>
    <mergeCell ref="L24:M24"/>
    <mergeCell ref="F24:G24"/>
    <mergeCell ref="F26:G26"/>
    <mergeCell ref="F28:G28"/>
    <mergeCell ref="L28:M28"/>
    <mergeCell ref="O24:P24"/>
    <mergeCell ref="I24:J24"/>
    <mergeCell ref="I26:J26"/>
    <mergeCell ref="O26:P26"/>
    <mergeCell ref="O28:P28"/>
    <mergeCell ref="A1:Y1"/>
    <mergeCell ref="C22:P22"/>
    <mergeCell ref="R17:T18"/>
    <mergeCell ref="O15:Q16"/>
    <mergeCell ref="L13:N14"/>
    <mergeCell ref="I11:K12"/>
    <mergeCell ref="F9:H10"/>
    <mergeCell ref="Y15:Y16"/>
    <mergeCell ref="B17:B18"/>
    <mergeCell ref="U17:U18"/>
  </mergeCells>
  <printOptions horizontalCentered="1"/>
  <pageMargins left="0.5905511811023623" right="0.5905511811023623" top="0.7874015748031497" bottom="0.7874015748031497" header="0.31496062992125984" footer="0.31496062992125984"/>
  <pageSetup orientation="landscape" paperSize="9" r:id="rId1"/>
  <headerFooter alignWithMargins="0">
    <oddHeader>&amp;C&amp;14Salesiánské hnutí mládeže</oddHeader>
    <oddFooter>&amp;C&amp;8Copyright (c) Jan Traxler 2007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25" t="str">
        <f>'Tabulka 6'!A1:Y1</f>
        <v>Turnaj čtyřčlenných družstev 31.3.2007 Brno-Líšeň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4" ht="13.5" thickBot="1"/>
    <row r="5" spans="1:14" s="44" customFormat="1" ht="19.5" customHeight="1" thickBot="1">
      <c r="A5" s="40"/>
      <c r="B5" s="41" t="s">
        <v>11</v>
      </c>
      <c r="C5" s="126" t="str">
        <f>'Tabulka 6'!AB13</f>
        <v>Líšeň</v>
      </c>
      <c r="D5" s="127"/>
      <c r="E5" s="127"/>
      <c r="F5" s="127"/>
      <c r="G5" s="127"/>
      <c r="H5" s="127"/>
      <c r="I5" s="127"/>
      <c r="J5" s="42"/>
      <c r="K5" s="43"/>
      <c r="L5" s="126">
        <f>IF(J13="","",J34)</f>
        <v>5</v>
      </c>
      <c r="M5" s="128"/>
      <c r="N5" s="43"/>
    </row>
    <row r="6" spans="1:14" s="44" customFormat="1" ht="19.5" customHeight="1" thickBot="1">
      <c r="A6" s="40"/>
      <c r="B6" s="41"/>
      <c r="C6" s="40"/>
      <c r="D6" s="45"/>
      <c r="J6" s="46"/>
      <c r="K6" s="40"/>
      <c r="L6" s="47"/>
      <c r="M6" s="40"/>
      <c r="N6" s="40"/>
    </row>
    <row r="7" spans="1:14" s="44" customFormat="1" ht="19.5" customHeight="1" thickBot="1">
      <c r="A7" s="40"/>
      <c r="B7" s="41" t="s">
        <v>12</v>
      </c>
      <c r="C7" s="126" t="str">
        <f>'Tabulka 6'!AB15</f>
        <v>Plzeň</v>
      </c>
      <c r="D7" s="127"/>
      <c r="E7" s="127"/>
      <c r="F7" s="127"/>
      <c r="G7" s="127"/>
      <c r="H7" s="127"/>
      <c r="I7" s="127"/>
      <c r="J7" s="42"/>
      <c r="K7" s="43"/>
      <c r="L7" s="126">
        <f>IF(L13="","",L34)</f>
        <v>10</v>
      </c>
      <c r="M7" s="128"/>
      <c r="N7" s="43"/>
    </row>
    <row r="11" spans="2:14" s="5" customFormat="1" ht="12.75">
      <c r="B11" s="5" t="s">
        <v>11</v>
      </c>
      <c r="D11" s="5" t="s">
        <v>12</v>
      </c>
      <c r="E11" s="90" t="s">
        <v>9</v>
      </c>
      <c r="F11" s="90"/>
      <c r="G11" s="90"/>
      <c r="H11" s="90"/>
      <c r="I11" s="90"/>
      <c r="J11" s="90" t="s">
        <v>10</v>
      </c>
      <c r="K11" s="90"/>
      <c r="L11" s="90"/>
      <c r="M11" s="90"/>
      <c r="N11" s="90"/>
    </row>
    <row r="12" ht="6" customHeight="1" thickBot="1"/>
    <row r="13" spans="1:14" ht="19.5" customHeight="1">
      <c r="A13" s="11"/>
      <c r="B13" s="52" t="s">
        <v>86</v>
      </c>
      <c r="C13" s="11"/>
      <c r="D13" s="56" t="s">
        <v>77</v>
      </c>
      <c r="E13" s="60">
        <v>10</v>
      </c>
      <c r="F13" s="61">
        <v>12</v>
      </c>
      <c r="G13" s="61">
        <v>4</v>
      </c>
      <c r="H13" s="61"/>
      <c r="I13" s="62"/>
      <c r="J13" s="22">
        <f aca="true" t="shared" si="0" ref="J13:J30">IF(B13="","",COUNTIF(E13:I13,"&gt;0"))</f>
        <v>3</v>
      </c>
      <c r="K13" s="12" t="s">
        <v>0</v>
      </c>
      <c r="L13" s="23">
        <f aca="true" t="shared" si="1" ref="L13:L30">IF(D13="","",COUNTIF(E13:I13,"&lt;0"))</f>
        <v>0</v>
      </c>
      <c r="M13" s="19"/>
      <c r="N13" s="13"/>
    </row>
    <row r="14" spans="1:14" ht="19.5" customHeight="1" thickBot="1">
      <c r="A14" s="16"/>
      <c r="B14" s="53" t="s">
        <v>99</v>
      </c>
      <c r="C14" s="16"/>
      <c r="D14" s="57" t="s">
        <v>78</v>
      </c>
      <c r="E14" s="63">
        <v>-6</v>
      </c>
      <c r="F14" s="64">
        <v>-7</v>
      </c>
      <c r="G14" s="64">
        <v>-5</v>
      </c>
      <c r="H14" s="64"/>
      <c r="I14" s="65"/>
      <c r="J14" s="26">
        <f t="shared" si="0"/>
        <v>0</v>
      </c>
      <c r="K14" s="17" t="s">
        <v>0</v>
      </c>
      <c r="L14" s="27">
        <f t="shared" si="1"/>
        <v>3</v>
      </c>
      <c r="M14" s="21"/>
      <c r="N14" s="18"/>
    </row>
    <row r="15" spans="1:14" ht="19.5" customHeight="1">
      <c r="A15" s="32" t="s">
        <v>1</v>
      </c>
      <c r="B15" s="54" t="s">
        <v>71</v>
      </c>
      <c r="C15" s="32" t="s">
        <v>8</v>
      </c>
      <c r="D15" s="58" t="s">
        <v>100</v>
      </c>
      <c r="E15" s="66">
        <v>-9</v>
      </c>
      <c r="F15" s="67">
        <v>-7</v>
      </c>
      <c r="G15" s="67">
        <v>-8</v>
      </c>
      <c r="H15" s="67"/>
      <c r="I15" s="68"/>
      <c r="J15" s="33">
        <f t="shared" si="0"/>
        <v>0</v>
      </c>
      <c r="K15" s="34" t="s">
        <v>0</v>
      </c>
      <c r="L15" s="35">
        <f t="shared" si="1"/>
        <v>3</v>
      </c>
      <c r="M15" s="36"/>
      <c r="N15" s="37"/>
    </row>
    <row r="16" spans="1:14" ht="19.5" customHeight="1">
      <c r="A16" s="14" t="s">
        <v>3</v>
      </c>
      <c r="B16" s="55" t="s">
        <v>72</v>
      </c>
      <c r="C16" s="14" t="s">
        <v>6</v>
      </c>
      <c r="D16" s="59" t="s">
        <v>59</v>
      </c>
      <c r="E16" s="69">
        <v>-6</v>
      </c>
      <c r="F16" s="70">
        <v>-5</v>
      </c>
      <c r="G16" s="70">
        <v>-7</v>
      </c>
      <c r="H16" s="70"/>
      <c r="I16" s="71"/>
      <c r="J16" s="24">
        <f t="shared" si="0"/>
        <v>0</v>
      </c>
      <c r="K16" s="3" t="s">
        <v>0</v>
      </c>
      <c r="L16" s="25">
        <f t="shared" si="1"/>
        <v>3</v>
      </c>
      <c r="M16" s="20"/>
      <c r="N16" s="15"/>
    </row>
    <row r="17" spans="1:14" ht="19.5" customHeight="1">
      <c r="A17" s="14" t="s">
        <v>4</v>
      </c>
      <c r="B17" s="55" t="s">
        <v>70</v>
      </c>
      <c r="C17" s="14" t="s">
        <v>2</v>
      </c>
      <c r="D17" s="59" t="s">
        <v>60</v>
      </c>
      <c r="E17" s="69">
        <v>-7</v>
      </c>
      <c r="F17" s="70">
        <v>6</v>
      </c>
      <c r="G17" s="70">
        <v>6</v>
      </c>
      <c r="H17" s="70">
        <v>-8</v>
      </c>
      <c r="I17" s="71">
        <v>8</v>
      </c>
      <c r="J17" s="24">
        <f t="shared" si="0"/>
        <v>3</v>
      </c>
      <c r="K17" s="3" t="s">
        <v>0</v>
      </c>
      <c r="L17" s="25">
        <f t="shared" si="1"/>
        <v>2</v>
      </c>
      <c r="M17" s="20"/>
      <c r="N17" s="15"/>
    </row>
    <row r="18" spans="1:14" ht="19.5" customHeight="1">
      <c r="A18" s="14" t="s">
        <v>5</v>
      </c>
      <c r="B18" s="55" t="s">
        <v>110</v>
      </c>
      <c r="C18" s="14" t="s">
        <v>7</v>
      </c>
      <c r="D18" s="59" t="s">
        <v>79</v>
      </c>
      <c r="E18" s="69">
        <v>-4</v>
      </c>
      <c r="F18" s="70">
        <v>-5</v>
      </c>
      <c r="G18" s="70">
        <v>-10</v>
      </c>
      <c r="H18" s="70"/>
      <c r="I18" s="71"/>
      <c r="J18" s="24">
        <f t="shared" si="0"/>
        <v>0</v>
      </c>
      <c r="K18" s="3" t="s">
        <v>0</v>
      </c>
      <c r="L18" s="25">
        <f t="shared" si="1"/>
        <v>3</v>
      </c>
      <c r="M18" s="20"/>
      <c r="N18" s="15"/>
    </row>
    <row r="19" spans="1:14" ht="19.5" customHeight="1">
      <c r="A19" s="14" t="s">
        <v>3</v>
      </c>
      <c r="B19" s="28" t="str">
        <f>IF(B16="","",B16)</f>
        <v>Hlaváč David</v>
      </c>
      <c r="C19" s="14" t="s">
        <v>8</v>
      </c>
      <c r="D19" s="30" t="str">
        <f aca="true" t="shared" si="2" ref="D19:D30">IF(D15="","",D15)</f>
        <v>Terč Pája</v>
      </c>
      <c r="E19" s="69">
        <v>-7</v>
      </c>
      <c r="F19" s="70">
        <v>-7</v>
      </c>
      <c r="G19" s="70">
        <v>-7</v>
      </c>
      <c r="H19" s="70"/>
      <c r="I19" s="71"/>
      <c r="J19" s="24">
        <f t="shared" si="0"/>
        <v>0</v>
      </c>
      <c r="K19" s="3" t="s">
        <v>0</v>
      </c>
      <c r="L19" s="25">
        <f t="shared" si="1"/>
        <v>3</v>
      </c>
      <c r="M19" s="20"/>
      <c r="N19" s="15"/>
    </row>
    <row r="20" spans="1:14" ht="19.5" customHeight="1">
      <c r="A20" s="14" t="s">
        <v>4</v>
      </c>
      <c r="B20" s="28" t="str">
        <f>IF(B17="","",B17)</f>
        <v>Traxler Jan</v>
      </c>
      <c r="C20" s="14" t="s">
        <v>6</v>
      </c>
      <c r="D20" s="30" t="str">
        <f t="shared" si="2"/>
        <v>Boura Lukáš</v>
      </c>
      <c r="E20" s="69">
        <v>8</v>
      </c>
      <c r="F20" s="70">
        <v>9</v>
      </c>
      <c r="G20" s="70">
        <v>-7</v>
      </c>
      <c r="H20" s="70">
        <v>12</v>
      </c>
      <c r="I20" s="71"/>
      <c r="J20" s="24">
        <f t="shared" si="0"/>
        <v>3</v>
      </c>
      <c r="K20" s="3" t="s">
        <v>0</v>
      </c>
      <c r="L20" s="25">
        <f t="shared" si="1"/>
        <v>1</v>
      </c>
      <c r="M20" s="20"/>
      <c r="N20" s="15"/>
    </row>
    <row r="21" spans="1:14" ht="19.5" customHeight="1">
      <c r="A21" s="14" t="s">
        <v>5</v>
      </c>
      <c r="B21" s="28" t="str">
        <f>IF(B18="","",B18)</f>
        <v>Čechová Anička</v>
      </c>
      <c r="C21" s="14" t="s">
        <v>2</v>
      </c>
      <c r="D21" s="30" t="str">
        <f t="shared" si="2"/>
        <v>Škarda Milan</v>
      </c>
      <c r="E21" s="69">
        <v>-6</v>
      </c>
      <c r="F21" s="70">
        <v>-6</v>
      </c>
      <c r="G21" s="70">
        <v>-6</v>
      </c>
      <c r="H21" s="70"/>
      <c r="I21" s="71"/>
      <c r="J21" s="24">
        <f t="shared" si="0"/>
        <v>0</v>
      </c>
      <c r="K21" s="3" t="s">
        <v>0</v>
      </c>
      <c r="L21" s="25">
        <f t="shared" si="1"/>
        <v>3</v>
      </c>
      <c r="M21" s="20"/>
      <c r="N21" s="15"/>
    </row>
    <row r="22" spans="1:14" ht="19.5" customHeight="1">
      <c r="A22" s="14" t="s">
        <v>1</v>
      </c>
      <c r="B22" s="28" t="str">
        <f>IF(B15="","",B15)</f>
        <v>Maliňák Petr</v>
      </c>
      <c r="C22" s="14" t="s">
        <v>7</v>
      </c>
      <c r="D22" s="30" t="str">
        <f t="shared" si="2"/>
        <v>Baldrman Ondřej</v>
      </c>
      <c r="E22" s="69">
        <v>-8</v>
      </c>
      <c r="F22" s="70">
        <v>9</v>
      </c>
      <c r="G22" s="70">
        <v>-9</v>
      </c>
      <c r="H22" s="70">
        <v>-6</v>
      </c>
      <c r="I22" s="71"/>
      <c r="J22" s="24">
        <f t="shared" si="0"/>
        <v>1</v>
      </c>
      <c r="K22" s="3" t="s">
        <v>0</v>
      </c>
      <c r="L22" s="25">
        <f t="shared" si="1"/>
        <v>3</v>
      </c>
      <c r="M22" s="20"/>
      <c r="N22" s="15"/>
    </row>
    <row r="23" spans="1:14" ht="19.5" customHeight="1">
      <c r="A23" s="14" t="s">
        <v>4</v>
      </c>
      <c r="B23" s="28" t="str">
        <f>IF(B20="","",B20)</f>
        <v>Traxler Jan</v>
      </c>
      <c r="C23" s="14" t="s">
        <v>8</v>
      </c>
      <c r="D23" s="30" t="str">
        <f t="shared" si="2"/>
        <v>Terč Pája</v>
      </c>
      <c r="E23" s="69">
        <v>8</v>
      </c>
      <c r="F23" s="70">
        <v>9</v>
      </c>
      <c r="G23" s="70">
        <v>-6</v>
      </c>
      <c r="H23" s="70">
        <v>-8</v>
      </c>
      <c r="I23" s="71">
        <v>8</v>
      </c>
      <c r="J23" s="24">
        <f t="shared" si="0"/>
        <v>3</v>
      </c>
      <c r="K23" s="3" t="s">
        <v>0</v>
      </c>
      <c r="L23" s="25">
        <f t="shared" si="1"/>
        <v>2</v>
      </c>
      <c r="M23" s="20"/>
      <c r="N23" s="15"/>
    </row>
    <row r="24" spans="1:14" ht="19.5" customHeight="1">
      <c r="A24" s="14" t="s">
        <v>5</v>
      </c>
      <c r="B24" s="28" t="str">
        <f>IF(B21="","",B21)</f>
        <v>Čechová Anička</v>
      </c>
      <c r="C24" s="14" t="s">
        <v>6</v>
      </c>
      <c r="D24" s="30" t="str">
        <f t="shared" si="2"/>
        <v>Boura Lukáš</v>
      </c>
      <c r="E24" s="69">
        <v>-6</v>
      </c>
      <c r="F24" s="70">
        <v>-7</v>
      </c>
      <c r="G24" s="70">
        <v>6</v>
      </c>
      <c r="H24" s="70">
        <v>-3</v>
      </c>
      <c r="I24" s="71"/>
      <c r="J24" s="24">
        <f t="shared" si="0"/>
        <v>1</v>
      </c>
      <c r="K24" s="3" t="s">
        <v>0</v>
      </c>
      <c r="L24" s="25">
        <f t="shared" si="1"/>
        <v>3</v>
      </c>
      <c r="M24" s="20"/>
      <c r="N24" s="15"/>
    </row>
    <row r="25" spans="1:14" ht="19.5" customHeight="1">
      <c r="A25" s="14" t="s">
        <v>1</v>
      </c>
      <c r="B25" s="28" t="str">
        <f>IF(B22="","",B22)</f>
        <v>Maliňák Petr</v>
      </c>
      <c r="C25" s="14" t="s">
        <v>2</v>
      </c>
      <c r="D25" s="30" t="str">
        <f t="shared" si="2"/>
        <v>Škarda Milan</v>
      </c>
      <c r="E25" s="69">
        <v>-8</v>
      </c>
      <c r="F25" s="70">
        <v>-7</v>
      </c>
      <c r="G25" s="70">
        <v>-8</v>
      </c>
      <c r="H25" s="70"/>
      <c r="I25" s="71"/>
      <c r="J25" s="24">
        <f t="shared" si="0"/>
        <v>0</v>
      </c>
      <c r="K25" s="3" t="s">
        <v>0</v>
      </c>
      <c r="L25" s="25">
        <f t="shared" si="1"/>
        <v>3</v>
      </c>
      <c r="M25" s="20"/>
      <c r="N25" s="15"/>
    </row>
    <row r="26" spans="1:14" ht="19.5" customHeight="1">
      <c r="A26" s="14" t="s">
        <v>3</v>
      </c>
      <c r="B26" s="28" t="str">
        <f>IF(B19="","",B19)</f>
        <v>Hlaváč David</v>
      </c>
      <c r="C26" s="14" t="s">
        <v>7</v>
      </c>
      <c r="D26" s="30" t="str">
        <f t="shared" si="2"/>
        <v>Baldrman Ondřej</v>
      </c>
      <c r="E26" s="69">
        <v>7</v>
      </c>
      <c r="F26" s="70">
        <v>6</v>
      </c>
      <c r="G26" s="70">
        <v>-7</v>
      </c>
      <c r="H26" s="70">
        <v>8</v>
      </c>
      <c r="I26" s="71">
        <v>-9</v>
      </c>
      <c r="J26" s="24">
        <f t="shared" si="0"/>
        <v>3</v>
      </c>
      <c r="K26" s="3" t="s">
        <v>0</v>
      </c>
      <c r="L26" s="25">
        <f t="shared" si="1"/>
        <v>2</v>
      </c>
      <c r="M26" s="20"/>
      <c r="N26" s="15"/>
    </row>
    <row r="27" spans="1:14" ht="19.5" customHeight="1">
      <c r="A27" s="14" t="s">
        <v>5</v>
      </c>
      <c r="B27" s="28" t="str">
        <f>IF(B24="","",B24)</f>
        <v>Čechová Anička</v>
      </c>
      <c r="C27" s="14" t="s">
        <v>8</v>
      </c>
      <c r="D27" s="30" t="str">
        <f t="shared" si="2"/>
        <v>Terč Pája</v>
      </c>
      <c r="E27" s="69">
        <v>-1</v>
      </c>
      <c r="F27" s="70">
        <v>-3</v>
      </c>
      <c r="G27" s="70">
        <v>-8</v>
      </c>
      <c r="H27" s="70"/>
      <c r="I27" s="71"/>
      <c r="J27" s="24">
        <f t="shared" si="0"/>
        <v>0</v>
      </c>
      <c r="K27" s="3" t="s">
        <v>0</v>
      </c>
      <c r="L27" s="25">
        <f t="shared" si="1"/>
        <v>3</v>
      </c>
      <c r="M27" s="20"/>
      <c r="N27" s="15"/>
    </row>
    <row r="28" spans="1:14" ht="19.5" customHeight="1">
      <c r="A28" s="14" t="s">
        <v>1</v>
      </c>
      <c r="B28" s="28" t="str">
        <f>IF(B25="","",B25)</f>
        <v>Maliňák Petr</v>
      </c>
      <c r="C28" s="14" t="s">
        <v>6</v>
      </c>
      <c r="D28" s="30" t="str">
        <f t="shared" si="2"/>
        <v>Boura Lukáš</v>
      </c>
      <c r="E28" s="69"/>
      <c r="F28" s="70"/>
      <c r="G28" s="70"/>
      <c r="H28" s="70"/>
      <c r="I28" s="71"/>
      <c r="J28" s="24">
        <f t="shared" si="0"/>
        <v>0</v>
      </c>
      <c r="K28" s="3" t="s">
        <v>0</v>
      </c>
      <c r="L28" s="25">
        <f t="shared" si="1"/>
        <v>0</v>
      </c>
      <c r="M28" s="20"/>
      <c r="N28" s="15"/>
    </row>
    <row r="29" spans="1:14" ht="19.5" customHeight="1">
      <c r="A29" s="14" t="s">
        <v>3</v>
      </c>
      <c r="B29" s="28" t="str">
        <f>IF(B26="","",B26)</f>
        <v>Hlaváč David</v>
      </c>
      <c r="C29" s="14" t="s">
        <v>2</v>
      </c>
      <c r="D29" s="30" t="str">
        <f t="shared" si="2"/>
        <v>Škarda Milan</v>
      </c>
      <c r="E29" s="69"/>
      <c r="F29" s="70"/>
      <c r="G29" s="70"/>
      <c r="H29" s="70"/>
      <c r="I29" s="71"/>
      <c r="J29" s="24">
        <f t="shared" si="0"/>
        <v>0</v>
      </c>
      <c r="K29" s="3" t="s">
        <v>0</v>
      </c>
      <c r="L29" s="25">
        <f t="shared" si="1"/>
        <v>0</v>
      </c>
      <c r="M29" s="20"/>
      <c r="N29" s="15"/>
    </row>
    <row r="30" spans="1:14" ht="19.5" customHeight="1" thickBot="1">
      <c r="A30" s="16" t="s">
        <v>4</v>
      </c>
      <c r="B30" s="29" t="str">
        <f>IF(B23="","",B23)</f>
        <v>Traxler Jan</v>
      </c>
      <c r="C30" s="16" t="s">
        <v>7</v>
      </c>
      <c r="D30" s="31" t="str">
        <f t="shared" si="2"/>
        <v>Baldrman Ondřej</v>
      </c>
      <c r="E30" s="63"/>
      <c r="F30" s="64"/>
      <c r="G30" s="64"/>
      <c r="H30" s="64"/>
      <c r="I30" s="65"/>
      <c r="J30" s="26">
        <f t="shared" si="0"/>
        <v>0</v>
      </c>
      <c r="K30" s="17" t="s">
        <v>0</v>
      </c>
      <c r="L30" s="27">
        <f t="shared" si="1"/>
        <v>0</v>
      </c>
      <c r="M30" s="21"/>
      <c r="N30" s="18"/>
    </row>
    <row r="33" ht="13.5" thickBot="1"/>
    <row r="34" spans="2:12" ht="19.5" customHeight="1" thickBot="1">
      <c r="B34" s="1"/>
      <c r="C34" s="9"/>
      <c r="D34" s="129" t="s">
        <v>16</v>
      </c>
      <c r="E34" s="90" t="s">
        <v>15</v>
      </c>
      <c r="F34" s="90"/>
      <c r="G34" s="90"/>
      <c r="H34" s="90"/>
      <c r="I34" s="90"/>
      <c r="J34" s="38">
        <f>IF(J13="","",COUNTIF(J13:J30,"=3"))</f>
        <v>5</v>
      </c>
      <c r="K34" s="10" t="s">
        <v>0</v>
      </c>
      <c r="L34" s="39">
        <f>IF(L13="","",COUNTIF(L13:L30,"=3"))</f>
        <v>10</v>
      </c>
    </row>
    <row r="35" spans="2:12" ht="13.5" customHeight="1" thickBot="1">
      <c r="B35" s="9"/>
      <c r="C35" s="9"/>
      <c r="D35" s="129"/>
      <c r="E35" s="8"/>
      <c r="F35" s="8"/>
      <c r="G35" s="8"/>
      <c r="H35" s="8"/>
      <c r="I35" s="8"/>
      <c r="J35" s="5"/>
      <c r="L35" s="5"/>
    </row>
    <row r="36" spans="2:12" ht="19.5" customHeight="1" thickBot="1">
      <c r="B36" s="9"/>
      <c r="C36" s="9"/>
      <c r="D36" s="129"/>
      <c r="E36" s="90" t="s">
        <v>9</v>
      </c>
      <c r="F36" s="90"/>
      <c r="G36" s="90"/>
      <c r="H36" s="90"/>
      <c r="I36" s="90"/>
      <c r="J36" s="38">
        <f>IF(J13="","",SUM(J13:J30))</f>
        <v>17</v>
      </c>
      <c r="K36" s="10" t="s">
        <v>0</v>
      </c>
      <c r="L36" s="39">
        <f>IF(L13="","",SUM(L13:L30))</f>
        <v>37</v>
      </c>
    </row>
    <row r="37" spans="2:12" ht="13.5" customHeight="1" thickBot="1">
      <c r="B37" s="9"/>
      <c r="C37" s="9"/>
      <c r="D37" s="129"/>
      <c r="E37" s="8"/>
      <c r="F37" s="8"/>
      <c r="G37" s="8"/>
      <c r="H37" s="8"/>
      <c r="I37" s="8"/>
      <c r="J37" s="5"/>
      <c r="L37" s="5"/>
    </row>
    <row r="38" spans="2:12" ht="19.5" customHeight="1" thickBot="1">
      <c r="B38" s="9"/>
      <c r="C38" s="9"/>
      <c r="D38" s="129"/>
      <c r="E38" s="90" t="s">
        <v>14</v>
      </c>
      <c r="F38" s="90"/>
      <c r="G38" s="90"/>
      <c r="H38" s="90"/>
      <c r="I38" s="90"/>
      <c r="J38" s="38">
        <f>IF(J13="","",(-SUMIF(E13:I30,"&lt;0")+11*COUNTIF(E13:I30,"&gt;0")))</f>
        <v>431</v>
      </c>
      <c r="K38" s="10" t="s">
        <v>0</v>
      </c>
      <c r="L38" s="39">
        <f>IF(L13="","",(SUMIF(E13:I30,"&gt;=0")+11*COUNTIF(E13:I30,"&lt;0")))</f>
        <v>543</v>
      </c>
    </row>
  </sheetData>
  <sheetProtection password="CAA7" sheet="1" objects="1" scenarios="1" selectLockedCells="1" selectUnlockedCells="1"/>
  <mergeCells count="11">
    <mergeCell ref="E38:I38"/>
    <mergeCell ref="D34:D38"/>
    <mergeCell ref="E34:I34"/>
    <mergeCell ref="E36:I36"/>
    <mergeCell ref="E11:I11"/>
    <mergeCell ref="J11:N11"/>
    <mergeCell ref="A1:N1"/>
    <mergeCell ref="C5:I5"/>
    <mergeCell ref="C7:I7"/>
    <mergeCell ref="L5:M5"/>
    <mergeCell ref="L7:M7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25" t="str">
        <f>'Tabulka 6'!A1:Y1</f>
        <v>Turnaj čtyřčlenných družstev 31.3.2007 Brno-Líšeň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4" ht="13.5" thickBot="1"/>
    <row r="5" spans="1:14" s="44" customFormat="1" ht="19.5" customHeight="1" thickBot="1">
      <c r="A5" s="40"/>
      <c r="B5" s="41" t="s">
        <v>11</v>
      </c>
      <c r="C5" s="126" t="str">
        <f>'Tabulka 6'!AB9</f>
        <v>Ostrava</v>
      </c>
      <c r="D5" s="127"/>
      <c r="E5" s="127"/>
      <c r="F5" s="127"/>
      <c r="G5" s="127"/>
      <c r="H5" s="127"/>
      <c r="I5" s="127"/>
      <c r="J5" s="42"/>
      <c r="K5" s="43"/>
      <c r="L5" s="126">
        <f>IF(J13="","",J34)</f>
        <v>5</v>
      </c>
      <c r="M5" s="128"/>
      <c r="N5" s="43"/>
    </row>
    <row r="6" spans="1:14" s="44" customFormat="1" ht="19.5" customHeight="1" thickBot="1">
      <c r="A6" s="40"/>
      <c r="B6" s="41"/>
      <c r="C6" s="40"/>
      <c r="D6" s="45"/>
      <c r="J6" s="46"/>
      <c r="K6" s="40"/>
      <c r="L6" s="47"/>
      <c r="M6" s="40"/>
      <c r="N6" s="40"/>
    </row>
    <row r="7" spans="1:14" s="44" customFormat="1" ht="19.5" customHeight="1" thickBot="1">
      <c r="A7" s="40"/>
      <c r="B7" s="41" t="s">
        <v>12</v>
      </c>
      <c r="C7" s="126" t="str">
        <f>'Tabulka 6'!AB11</f>
        <v>Havířov 2</v>
      </c>
      <c r="D7" s="127"/>
      <c r="E7" s="127"/>
      <c r="F7" s="127"/>
      <c r="G7" s="127"/>
      <c r="H7" s="127"/>
      <c r="I7" s="127"/>
      <c r="J7" s="42"/>
      <c r="K7" s="43"/>
      <c r="L7" s="126">
        <f>IF(L13="","",L34)</f>
        <v>11</v>
      </c>
      <c r="M7" s="128"/>
      <c r="N7" s="43"/>
    </row>
    <row r="11" spans="2:14" s="5" customFormat="1" ht="12.75">
      <c r="B11" s="5" t="s">
        <v>11</v>
      </c>
      <c r="D11" s="5" t="s">
        <v>12</v>
      </c>
      <c r="E11" s="90" t="s">
        <v>9</v>
      </c>
      <c r="F11" s="90"/>
      <c r="G11" s="90"/>
      <c r="H11" s="90"/>
      <c r="I11" s="90"/>
      <c r="J11" s="90" t="s">
        <v>10</v>
      </c>
      <c r="K11" s="90"/>
      <c r="L11" s="90"/>
      <c r="M11" s="90"/>
      <c r="N11" s="90"/>
    </row>
    <row r="12" ht="6" customHeight="1" thickBot="1"/>
    <row r="13" spans="1:14" ht="19.5" customHeight="1">
      <c r="A13" s="11"/>
      <c r="B13" s="52" t="s">
        <v>103</v>
      </c>
      <c r="C13" s="11"/>
      <c r="D13" s="56" t="s">
        <v>61</v>
      </c>
      <c r="E13" s="131">
        <v>-8</v>
      </c>
      <c r="F13" s="132">
        <v>7</v>
      </c>
      <c r="G13" s="132">
        <v>-7</v>
      </c>
      <c r="H13" s="132">
        <v>9</v>
      </c>
      <c r="I13" s="133">
        <v>6</v>
      </c>
      <c r="J13" s="22">
        <f aca="true" t="shared" si="0" ref="J13:J30">IF(B13="","",COUNTIF(E13:I13,"&gt;0"))</f>
        <v>3</v>
      </c>
      <c r="K13" s="12" t="s">
        <v>0</v>
      </c>
      <c r="L13" s="23">
        <f aca="true" t="shared" si="1" ref="L13:L30">IF(D13="","",COUNTIF(E13:I13,"&lt;0"))</f>
        <v>2</v>
      </c>
      <c r="M13" s="19"/>
      <c r="N13" s="13"/>
    </row>
    <row r="14" spans="1:14" ht="19.5" customHeight="1" thickBot="1">
      <c r="A14" s="16"/>
      <c r="B14" s="53" t="s">
        <v>52</v>
      </c>
      <c r="C14" s="16"/>
      <c r="D14" s="57" t="s">
        <v>62</v>
      </c>
      <c r="E14" s="134">
        <v>-8</v>
      </c>
      <c r="F14" s="135">
        <v>10</v>
      </c>
      <c r="G14" s="135">
        <v>-10</v>
      </c>
      <c r="H14" s="135">
        <v>8</v>
      </c>
      <c r="I14" s="136">
        <v>-8</v>
      </c>
      <c r="J14" s="26">
        <f t="shared" si="0"/>
        <v>2</v>
      </c>
      <c r="K14" s="17" t="s">
        <v>0</v>
      </c>
      <c r="L14" s="27">
        <f t="shared" si="1"/>
        <v>3</v>
      </c>
      <c r="M14" s="21"/>
      <c r="N14" s="18"/>
    </row>
    <row r="15" spans="1:14" ht="19.5" customHeight="1">
      <c r="A15" s="32" t="s">
        <v>1</v>
      </c>
      <c r="B15" s="54" t="s">
        <v>57</v>
      </c>
      <c r="C15" s="32" t="s">
        <v>8</v>
      </c>
      <c r="D15" s="58" t="s">
        <v>63</v>
      </c>
      <c r="E15" s="137">
        <v>9</v>
      </c>
      <c r="F15" s="138">
        <v>7</v>
      </c>
      <c r="G15" s="138">
        <v>0.1</v>
      </c>
      <c r="H15" s="138"/>
      <c r="I15" s="139"/>
      <c r="J15" s="33">
        <f t="shared" si="0"/>
        <v>3</v>
      </c>
      <c r="K15" s="34" t="s">
        <v>0</v>
      </c>
      <c r="L15" s="35">
        <f t="shared" si="1"/>
        <v>0</v>
      </c>
      <c r="M15" s="36"/>
      <c r="N15" s="37"/>
    </row>
    <row r="16" spans="1:14" ht="19.5" customHeight="1">
      <c r="A16" s="14" t="s">
        <v>3</v>
      </c>
      <c r="B16" s="55" t="s">
        <v>104</v>
      </c>
      <c r="C16" s="14" t="s">
        <v>6</v>
      </c>
      <c r="D16" s="59" t="s">
        <v>64</v>
      </c>
      <c r="E16" s="140">
        <v>7</v>
      </c>
      <c r="F16" s="141">
        <v>5</v>
      </c>
      <c r="G16" s="141">
        <v>6</v>
      </c>
      <c r="H16" s="141"/>
      <c r="I16" s="142"/>
      <c r="J16" s="24">
        <f t="shared" si="0"/>
        <v>3</v>
      </c>
      <c r="K16" s="3" t="s">
        <v>0</v>
      </c>
      <c r="L16" s="25">
        <f t="shared" si="1"/>
        <v>0</v>
      </c>
      <c r="M16" s="20"/>
      <c r="N16" s="15"/>
    </row>
    <row r="17" spans="1:14" ht="19.5" customHeight="1">
      <c r="A17" s="14" t="s">
        <v>4</v>
      </c>
      <c r="B17" s="55" t="s">
        <v>55</v>
      </c>
      <c r="C17" s="14" t="s">
        <v>2</v>
      </c>
      <c r="D17" s="59" t="s">
        <v>65</v>
      </c>
      <c r="E17" s="140">
        <v>-7</v>
      </c>
      <c r="F17" s="141">
        <v>8</v>
      </c>
      <c r="G17" s="141">
        <v>-9</v>
      </c>
      <c r="H17" s="141">
        <v>-6</v>
      </c>
      <c r="I17" s="142"/>
      <c r="J17" s="24">
        <f t="shared" si="0"/>
        <v>1</v>
      </c>
      <c r="K17" s="3" t="s">
        <v>0</v>
      </c>
      <c r="L17" s="25">
        <f t="shared" si="1"/>
        <v>3</v>
      </c>
      <c r="M17" s="20"/>
      <c r="N17" s="15"/>
    </row>
    <row r="18" spans="1:14" ht="19.5" customHeight="1">
      <c r="A18" s="14" t="s">
        <v>5</v>
      </c>
      <c r="B18" s="55" t="s">
        <v>56</v>
      </c>
      <c r="C18" s="14" t="s">
        <v>7</v>
      </c>
      <c r="D18" s="59" t="s">
        <v>66</v>
      </c>
      <c r="E18" s="140">
        <v>-10</v>
      </c>
      <c r="F18" s="141">
        <v>-6</v>
      </c>
      <c r="G18" s="141">
        <v>-5</v>
      </c>
      <c r="H18" s="141"/>
      <c r="I18" s="142"/>
      <c r="J18" s="24">
        <f t="shared" si="0"/>
        <v>0</v>
      </c>
      <c r="K18" s="3" t="s">
        <v>0</v>
      </c>
      <c r="L18" s="25">
        <f t="shared" si="1"/>
        <v>3</v>
      </c>
      <c r="M18" s="20"/>
      <c r="N18" s="15"/>
    </row>
    <row r="19" spans="1:14" ht="19.5" customHeight="1">
      <c r="A19" s="14" t="s">
        <v>3</v>
      </c>
      <c r="B19" s="28" t="str">
        <f>IF(B16="","",B16)</f>
        <v> Linka Vítězslav</v>
      </c>
      <c r="C19" s="14" t="s">
        <v>8</v>
      </c>
      <c r="D19" s="30" t="str">
        <f aca="true" t="shared" si="2" ref="D19:D30">IF(D15="","",D15)</f>
        <v>Knedla Ondřej</v>
      </c>
      <c r="E19" s="140">
        <v>8</v>
      </c>
      <c r="F19" s="141">
        <v>7</v>
      </c>
      <c r="G19" s="141">
        <v>6</v>
      </c>
      <c r="H19" s="141"/>
      <c r="I19" s="142"/>
      <c r="J19" s="24">
        <f t="shared" si="0"/>
        <v>3</v>
      </c>
      <c r="K19" s="3" t="s">
        <v>0</v>
      </c>
      <c r="L19" s="25">
        <f t="shared" si="1"/>
        <v>0</v>
      </c>
      <c r="M19" s="20"/>
      <c r="N19" s="15"/>
    </row>
    <row r="20" spans="1:14" ht="19.5" customHeight="1">
      <c r="A20" s="14" t="s">
        <v>4</v>
      </c>
      <c r="B20" s="28" t="str">
        <f>IF(B17="","",B17)</f>
        <v>Bednář Petr</v>
      </c>
      <c r="C20" s="14" t="s">
        <v>6</v>
      </c>
      <c r="D20" s="30" t="str">
        <f t="shared" si="2"/>
        <v>Ryška Radek</v>
      </c>
      <c r="E20" s="140">
        <v>-8</v>
      </c>
      <c r="F20" s="141">
        <v>-4</v>
      </c>
      <c r="G20" s="141">
        <v>-8</v>
      </c>
      <c r="H20" s="141"/>
      <c r="I20" s="142"/>
      <c r="J20" s="24">
        <f t="shared" si="0"/>
        <v>0</v>
      </c>
      <c r="K20" s="3" t="s">
        <v>0</v>
      </c>
      <c r="L20" s="25">
        <f t="shared" si="1"/>
        <v>3</v>
      </c>
      <c r="M20" s="20"/>
      <c r="N20" s="15"/>
    </row>
    <row r="21" spans="1:14" ht="19.5" customHeight="1">
      <c r="A21" s="14" t="s">
        <v>5</v>
      </c>
      <c r="B21" s="28" t="str">
        <f>IF(B18="","",B18)</f>
        <v>Podaná Veronika</v>
      </c>
      <c r="C21" s="14" t="s">
        <v>2</v>
      </c>
      <c r="D21" s="30" t="str">
        <f t="shared" si="2"/>
        <v>Křístek Jaroslav</v>
      </c>
      <c r="E21" s="140">
        <v>-8</v>
      </c>
      <c r="F21" s="141">
        <v>-9</v>
      </c>
      <c r="G21" s="141">
        <v>-8</v>
      </c>
      <c r="H21" s="141"/>
      <c r="I21" s="142"/>
      <c r="J21" s="24">
        <f t="shared" si="0"/>
        <v>0</v>
      </c>
      <c r="K21" s="3" t="s">
        <v>0</v>
      </c>
      <c r="L21" s="25">
        <f t="shared" si="1"/>
        <v>3</v>
      </c>
      <c r="M21" s="20"/>
      <c r="N21" s="15"/>
    </row>
    <row r="22" spans="1:14" ht="19.5" customHeight="1">
      <c r="A22" s="14" t="s">
        <v>1</v>
      </c>
      <c r="B22" s="28" t="str">
        <f>IF(B15="","",B15)</f>
        <v>Bubeník Josef</v>
      </c>
      <c r="C22" s="14" t="s">
        <v>7</v>
      </c>
      <c r="D22" s="30" t="str">
        <f t="shared" si="2"/>
        <v>Kvasňák Jiří</v>
      </c>
      <c r="E22" s="140">
        <v>4</v>
      </c>
      <c r="F22" s="141">
        <v>7</v>
      </c>
      <c r="G22" s="141">
        <v>8</v>
      </c>
      <c r="H22" s="141"/>
      <c r="I22" s="142"/>
      <c r="J22" s="24">
        <f t="shared" si="0"/>
        <v>3</v>
      </c>
      <c r="K22" s="3" t="s">
        <v>0</v>
      </c>
      <c r="L22" s="25">
        <f t="shared" si="1"/>
        <v>0</v>
      </c>
      <c r="M22" s="20"/>
      <c r="N22" s="15"/>
    </row>
    <row r="23" spans="1:14" ht="19.5" customHeight="1">
      <c r="A23" s="14" t="s">
        <v>4</v>
      </c>
      <c r="B23" s="28" t="str">
        <f>IF(B20="","",B20)</f>
        <v>Bednář Petr</v>
      </c>
      <c r="C23" s="14" t="s">
        <v>8</v>
      </c>
      <c r="D23" s="30" t="str">
        <f t="shared" si="2"/>
        <v>Knedla Ondřej</v>
      </c>
      <c r="E23" s="140">
        <v>-8</v>
      </c>
      <c r="F23" s="141">
        <v>8</v>
      </c>
      <c r="G23" s="141">
        <v>-9</v>
      </c>
      <c r="H23" s="141">
        <v>7</v>
      </c>
      <c r="I23" s="142">
        <v>-10</v>
      </c>
      <c r="J23" s="24">
        <f t="shared" si="0"/>
        <v>2</v>
      </c>
      <c r="K23" s="3" t="s">
        <v>0</v>
      </c>
      <c r="L23" s="25">
        <f t="shared" si="1"/>
        <v>3</v>
      </c>
      <c r="M23" s="20"/>
      <c r="N23" s="15"/>
    </row>
    <row r="24" spans="1:14" ht="19.5" customHeight="1">
      <c r="A24" s="14" t="s">
        <v>5</v>
      </c>
      <c r="B24" s="28" t="str">
        <f>IF(B21="","",B21)</f>
        <v>Podaná Veronika</v>
      </c>
      <c r="C24" s="14" t="s">
        <v>6</v>
      </c>
      <c r="D24" s="30" t="str">
        <f t="shared" si="2"/>
        <v>Ryška Radek</v>
      </c>
      <c r="E24" s="140">
        <v>9</v>
      </c>
      <c r="F24" s="141">
        <v>-10</v>
      </c>
      <c r="G24" s="141">
        <v>-8</v>
      </c>
      <c r="H24" s="141">
        <v>-11</v>
      </c>
      <c r="I24" s="142"/>
      <c r="J24" s="24">
        <f t="shared" si="0"/>
        <v>1</v>
      </c>
      <c r="K24" s="3" t="s">
        <v>0</v>
      </c>
      <c r="L24" s="25">
        <f t="shared" si="1"/>
        <v>3</v>
      </c>
      <c r="M24" s="20"/>
      <c r="N24" s="15"/>
    </row>
    <row r="25" spans="1:14" ht="19.5" customHeight="1">
      <c r="A25" s="14" t="s">
        <v>1</v>
      </c>
      <c r="B25" s="28" t="str">
        <f>IF(B22="","",B22)</f>
        <v>Bubeník Josef</v>
      </c>
      <c r="C25" s="14" t="s">
        <v>2</v>
      </c>
      <c r="D25" s="30" t="str">
        <f t="shared" si="2"/>
        <v>Křístek Jaroslav</v>
      </c>
      <c r="E25" s="140">
        <v>-7</v>
      </c>
      <c r="F25" s="141">
        <v>-4</v>
      </c>
      <c r="G25" s="141">
        <v>10</v>
      </c>
      <c r="H25" s="141">
        <v>-9</v>
      </c>
      <c r="I25" s="142"/>
      <c r="J25" s="24">
        <f t="shared" si="0"/>
        <v>1</v>
      </c>
      <c r="K25" s="3" t="s">
        <v>0</v>
      </c>
      <c r="L25" s="25">
        <f t="shared" si="1"/>
        <v>3</v>
      </c>
      <c r="M25" s="20"/>
      <c r="N25" s="15"/>
    </row>
    <row r="26" spans="1:14" ht="19.5" customHeight="1">
      <c r="A26" s="14" t="s">
        <v>3</v>
      </c>
      <c r="B26" s="28" t="str">
        <f>IF(B19="","",B19)</f>
        <v> Linka Vítězslav</v>
      </c>
      <c r="C26" s="14" t="s">
        <v>7</v>
      </c>
      <c r="D26" s="30" t="str">
        <f t="shared" si="2"/>
        <v>Kvasňák Jiří</v>
      </c>
      <c r="E26" s="140">
        <v>-6</v>
      </c>
      <c r="F26" s="141">
        <v>-4</v>
      </c>
      <c r="G26" s="141">
        <v>-0.1</v>
      </c>
      <c r="H26" s="141"/>
      <c r="I26" s="142"/>
      <c r="J26" s="24">
        <f t="shared" si="0"/>
        <v>0</v>
      </c>
      <c r="K26" s="3" t="s">
        <v>0</v>
      </c>
      <c r="L26" s="25">
        <f t="shared" si="1"/>
        <v>3</v>
      </c>
      <c r="M26" s="20"/>
      <c r="N26" s="15"/>
    </row>
    <row r="27" spans="1:14" ht="19.5" customHeight="1">
      <c r="A27" s="14" t="s">
        <v>5</v>
      </c>
      <c r="B27" s="28" t="str">
        <f>IF(B24="","",B24)</f>
        <v>Podaná Veronika</v>
      </c>
      <c r="C27" s="14" t="s">
        <v>8</v>
      </c>
      <c r="D27" s="30" t="str">
        <f t="shared" si="2"/>
        <v>Knedla Ondřej</v>
      </c>
      <c r="E27" s="140"/>
      <c r="F27" s="141"/>
      <c r="G27" s="141"/>
      <c r="H27" s="141"/>
      <c r="I27" s="142"/>
      <c r="J27" s="24">
        <f t="shared" si="0"/>
        <v>0</v>
      </c>
      <c r="K27" s="3" t="s">
        <v>0</v>
      </c>
      <c r="L27" s="25">
        <f t="shared" si="1"/>
        <v>0</v>
      </c>
      <c r="M27" s="20"/>
      <c r="N27" s="15"/>
    </row>
    <row r="28" spans="1:14" ht="19.5" customHeight="1">
      <c r="A28" s="14" t="s">
        <v>1</v>
      </c>
      <c r="B28" s="28" t="str">
        <f>IF(B25="","",B25)</f>
        <v>Bubeník Josef</v>
      </c>
      <c r="C28" s="14" t="s">
        <v>6</v>
      </c>
      <c r="D28" s="30" t="str">
        <f t="shared" si="2"/>
        <v>Ryška Radek</v>
      </c>
      <c r="E28" s="140"/>
      <c r="F28" s="141"/>
      <c r="G28" s="141"/>
      <c r="H28" s="141"/>
      <c r="I28" s="142"/>
      <c r="J28" s="24">
        <f t="shared" si="0"/>
        <v>0</v>
      </c>
      <c r="K28" s="3" t="s">
        <v>0</v>
      </c>
      <c r="L28" s="25">
        <f t="shared" si="1"/>
        <v>0</v>
      </c>
      <c r="M28" s="20"/>
      <c r="N28" s="15"/>
    </row>
    <row r="29" spans="1:14" ht="19.5" customHeight="1">
      <c r="A29" s="14" t="s">
        <v>3</v>
      </c>
      <c r="B29" s="28" t="str">
        <f>IF(B26="","",B26)</f>
        <v> Linka Vítězslav</v>
      </c>
      <c r="C29" s="14" t="s">
        <v>2</v>
      </c>
      <c r="D29" s="30" t="str">
        <f t="shared" si="2"/>
        <v>Křístek Jaroslav</v>
      </c>
      <c r="E29" s="140">
        <v>-8</v>
      </c>
      <c r="F29" s="141">
        <v>-8</v>
      </c>
      <c r="G29" s="141">
        <v>8</v>
      </c>
      <c r="H29" s="141">
        <v>-8</v>
      </c>
      <c r="I29" s="142"/>
      <c r="J29" s="24">
        <f t="shared" si="0"/>
        <v>1</v>
      </c>
      <c r="K29" s="3" t="s">
        <v>0</v>
      </c>
      <c r="L29" s="25">
        <f t="shared" si="1"/>
        <v>3</v>
      </c>
      <c r="M29" s="20"/>
      <c r="N29" s="15"/>
    </row>
    <row r="30" spans="1:14" ht="19.5" customHeight="1" thickBot="1">
      <c r="A30" s="16" t="s">
        <v>4</v>
      </c>
      <c r="B30" s="29" t="str">
        <f>IF(B23="","",B23)</f>
        <v>Bednář Petr</v>
      </c>
      <c r="C30" s="16" t="s">
        <v>7</v>
      </c>
      <c r="D30" s="31" t="str">
        <f t="shared" si="2"/>
        <v>Kvasňák Jiří</v>
      </c>
      <c r="E30" s="134">
        <v>-8</v>
      </c>
      <c r="F30" s="135">
        <v>-8</v>
      </c>
      <c r="G30" s="135">
        <v>8</v>
      </c>
      <c r="H30" s="135">
        <f>I150-8</f>
        <v>-8</v>
      </c>
      <c r="I30" s="136"/>
      <c r="J30" s="26">
        <f t="shared" si="0"/>
        <v>1</v>
      </c>
      <c r="K30" s="17" t="s">
        <v>0</v>
      </c>
      <c r="L30" s="27">
        <f t="shared" si="1"/>
        <v>3</v>
      </c>
      <c r="M30" s="21"/>
      <c r="N30" s="18"/>
    </row>
    <row r="33" ht="13.5" thickBot="1"/>
    <row r="34" spans="2:12" ht="19.5" customHeight="1" thickBot="1">
      <c r="B34" s="1"/>
      <c r="C34" s="9"/>
      <c r="D34" s="129" t="s">
        <v>16</v>
      </c>
      <c r="E34" s="90" t="s">
        <v>15</v>
      </c>
      <c r="F34" s="90"/>
      <c r="G34" s="90"/>
      <c r="H34" s="90"/>
      <c r="I34" s="90"/>
      <c r="J34" s="38">
        <f>IF(J13="","",COUNTIF(J13:J30,"=3"))</f>
        <v>5</v>
      </c>
      <c r="K34" s="10" t="s">
        <v>0</v>
      </c>
      <c r="L34" s="39">
        <f>IF(L13="","",COUNTIF(L13:L30,"=3"))</f>
        <v>11</v>
      </c>
    </row>
    <row r="35" spans="2:12" ht="13.5" customHeight="1" thickBot="1">
      <c r="B35" s="9"/>
      <c r="C35" s="9"/>
      <c r="D35" s="129"/>
      <c r="E35" s="8"/>
      <c r="F35" s="8"/>
      <c r="G35" s="8"/>
      <c r="H35" s="8"/>
      <c r="I35" s="8"/>
      <c r="J35" s="5"/>
      <c r="L35" s="5"/>
    </row>
    <row r="36" spans="2:12" ht="19.5" customHeight="1" thickBot="1">
      <c r="B36" s="9"/>
      <c r="C36" s="9"/>
      <c r="D36" s="129"/>
      <c r="E36" s="90" t="s">
        <v>9</v>
      </c>
      <c r="F36" s="90"/>
      <c r="G36" s="90"/>
      <c r="H36" s="90"/>
      <c r="I36" s="90"/>
      <c r="J36" s="38">
        <f>IF(J13="","",SUM(J13:J30))</f>
        <v>24</v>
      </c>
      <c r="K36" s="10" t="s">
        <v>0</v>
      </c>
      <c r="L36" s="39">
        <f>IF(L13="","",SUM(L13:L30))</f>
        <v>35</v>
      </c>
    </row>
    <row r="37" spans="2:12" ht="13.5" customHeight="1" thickBot="1">
      <c r="B37" s="9"/>
      <c r="C37" s="9"/>
      <c r="D37" s="129"/>
      <c r="E37" s="8"/>
      <c r="F37" s="8"/>
      <c r="G37" s="8"/>
      <c r="H37" s="8"/>
      <c r="I37" s="8"/>
      <c r="J37" s="5"/>
      <c r="L37" s="5"/>
    </row>
    <row r="38" spans="2:12" ht="19.5" customHeight="1" thickBot="1">
      <c r="B38" s="9"/>
      <c r="C38" s="9"/>
      <c r="D38" s="129"/>
      <c r="E38" s="90" t="s">
        <v>14</v>
      </c>
      <c r="F38" s="90"/>
      <c r="G38" s="90"/>
      <c r="H38" s="90"/>
      <c r="I38" s="90"/>
      <c r="J38" s="38">
        <f>IF(J13="","",(-SUMIF(E13:I30,"&lt;0")+11*COUNTIF(E13:I30,"&gt;0")))</f>
        <v>527.1</v>
      </c>
      <c r="K38" s="10" t="s">
        <v>0</v>
      </c>
      <c r="L38" s="39">
        <f>IF(L13="","",(SUMIF(E13:I30,"&gt;=0")+11*COUNTIF(E13:I30,"&lt;0")))</f>
        <v>557.1</v>
      </c>
    </row>
  </sheetData>
  <sheetProtection password="CAA7" sheet="1" objects="1" scenarios="1" selectLockedCells="1" selectUnlockedCells="1"/>
  <mergeCells count="11">
    <mergeCell ref="E11:I11"/>
    <mergeCell ref="J11:N11"/>
    <mergeCell ref="A1:N1"/>
    <mergeCell ref="C5:I5"/>
    <mergeCell ref="C7:I7"/>
    <mergeCell ref="L5:M5"/>
    <mergeCell ref="L7:M7"/>
    <mergeCell ref="E38:I38"/>
    <mergeCell ref="D34:D38"/>
    <mergeCell ref="E34:I34"/>
    <mergeCell ref="E36:I36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5" width="9.140625" style="1" customWidth="1"/>
    <col min="16" max="20" width="3.7109375" style="1" customWidth="1"/>
    <col min="21" max="16384" width="9.140625" style="1" customWidth="1"/>
  </cols>
  <sheetData>
    <row r="1" spans="1:14" ht="18">
      <c r="A1" s="125" t="str">
        <f>'Tabulka 6'!A1:Y1</f>
        <v>Turnaj čtyřčlenných družstev 31.3.2007 Brno-Líšeň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4" ht="13.5" thickBot="1"/>
    <row r="5" spans="1:14" s="44" customFormat="1" ht="19.5" customHeight="1" thickBot="1">
      <c r="A5" s="40"/>
      <c r="B5" s="41" t="s">
        <v>11</v>
      </c>
      <c r="C5" s="126" t="str">
        <f>'Tabulka 6'!AB17</f>
        <v>Havířov 1</v>
      </c>
      <c r="D5" s="127"/>
      <c r="E5" s="127"/>
      <c r="F5" s="127"/>
      <c r="G5" s="127"/>
      <c r="H5" s="127"/>
      <c r="I5" s="127"/>
      <c r="J5" s="42"/>
      <c r="K5" s="43"/>
      <c r="L5" s="126">
        <f>IF(J13="","",J34)</f>
        <v>10</v>
      </c>
      <c r="M5" s="128"/>
      <c r="N5" s="43"/>
    </row>
    <row r="6" spans="1:14" s="44" customFormat="1" ht="19.5" customHeight="1" thickBot="1">
      <c r="A6" s="40"/>
      <c r="B6" s="41"/>
      <c r="C6" s="40"/>
      <c r="D6" s="45"/>
      <c r="J6" s="46"/>
      <c r="K6" s="40"/>
      <c r="L6" s="47"/>
      <c r="M6" s="40"/>
      <c r="N6" s="40"/>
    </row>
    <row r="7" spans="1:14" s="44" customFormat="1" ht="19.5" customHeight="1" thickBot="1">
      <c r="A7" s="40"/>
      <c r="B7" s="41" t="s">
        <v>12</v>
      </c>
      <c r="C7" s="126" t="str">
        <f>'Tabulka 6'!AB15</f>
        <v>Plzeň</v>
      </c>
      <c r="D7" s="127"/>
      <c r="E7" s="127"/>
      <c r="F7" s="127"/>
      <c r="G7" s="127"/>
      <c r="H7" s="127"/>
      <c r="I7" s="127"/>
      <c r="J7" s="42"/>
      <c r="K7" s="43"/>
      <c r="L7" s="126">
        <f>IF(L13="","",L34)</f>
        <v>8</v>
      </c>
      <c r="M7" s="128"/>
      <c r="N7" s="43"/>
    </row>
    <row r="11" spans="2:14" s="5" customFormat="1" ht="12.75">
      <c r="B11" s="5" t="s">
        <v>11</v>
      </c>
      <c r="D11" s="5" t="s">
        <v>12</v>
      </c>
      <c r="E11" s="90" t="s">
        <v>9</v>
      </c>
      <c r="F11" s="90"/>
      <c r="G11" s="90"/>
      <c r="H11" s="90"/>
      <c r="I11" s="90"/>
      <c r="J11" s="90" t="s">
        <v>10</v>
      </c>
      <c r="K11" s="90"/>
      <c r="L11" s="90"/>
      <c r="M11" s="90"/>
      <c r="N11" s="90"/>
    </row>
    <row r="12" ht="6" customHeight="1" thickBot="1"/>
    <row r="13" spans="1:14" ht="19.5" customHeight="1">
      <c r="A13" s="11"/>
      <c r="B13" s="52" t="s">
        <v>82</v>
      </c>
      <c r="C13" s="11"/>
      <c r="D13" s="56" t="s">
        <v>78</v>
      </c>
      <c r="E13" s="60">
        <v>-8</v>
      </c>
      <c r="F13" s="61">
        <v>9</v>
      </c>
      <c r="G13" s="61">
        <v>-2</v>
      </c>
      <c r="H13" s="61">
        <v>-6</v>
      </c>
      <c r="I13" s="62"/>
      <c r="J13" s="22">
        <f aca="true" t="shared" si="0" ref="J13:J30">IF(B13="","",COUNTIF(E13:I13,"&gt;0"))</f>
        <v>1</v>
      </c>
      <c r="K13" s="12" t="s">
        <v>0</v>
      </c>
      <c r="L13" s="23">
        <f aca="true" t="shared" si="1" ref="L13:L30">IF(D13="","",COUNTIF(E13:I13,"&lt;0"))</f>
        <v>3</v>
      </c>
      <c r="M13" s="19"/>
      <c r="N13" s="13"/>
    </row>
    <row r="14" spans="1:14" ht="19.5" customHeight="1" thickBot="1">
      <c r="A14" s="16"/>
      <c r="B14" s="53" t="s">
        <v>105</v>
      </c>
      <c r="C14" s="16"/>
      <c r="D14" s="57" t="s">
        <v>77</v>
      </c>
      <c r="E14" s="63">
        <v>5</v>
      </c>
      <c r="F14" s="64">
        <v>-8</v>
      </c>
      <c r="G14" s="64">
        <v>-9</v>
      </c>
      <c r="H14" s="64">
        <v>5</v>
      </c>
      <c r="I14" s="65">
        <v>5</v>
      </c>
      <c r="J14" s="26">
        <f t="shared" si="0"/>
        <v>3</v>
      </c>
      <c r="K14" s="17" t="s">
        <v>0</v>
      </c>
      <c r="L14" s="27">
        <f t="shared" si="1"/>
        <v>2</v>
      </c>
      <c r="M14" s="21"/>
      <c r="N14" s="18"/>
    </row>
    <row r="15" spans="1:14" ht="19.5" customHeight="1">
      <c r="A15" s="32" t="s">
        <v>1</v>
      </c>
      <c r="B15" s="54" t="s">
        <v>83</v>
      </c>
      <c r="C15" s="32" t="s">
        <v>8</v>
      </c>
      <c r="D15" s="58" t="s">
        <v>59</v>
      </c>
      <c r="E15" s="66">
        <v>-9</v>
      </c>
      <c r="F15" s="67">
        <v>6</v>
      </c>
      <c r="G15" s="67">
        <v>7</v>
      </c>
      <c r="H15" s="67">
        <v>8</v>
      </c>
      <c r="I15" s="68"/>
      <c r="J15" s="33">
        <f t="shared" si="0"/>
        <v>3</v>
      </c>
      <c r="K15" s="34" t="s">
        <v>0</v>
      </c>
      <c r="L15" s="35">
        <f t="shared" si="1"/>
        <v>1</v>
      </c>
      <c r="M15" s="36"/>
      <c r="N15" s="37"/>
    </row>
    <row r="16" spans="1:14" ht="19.5" customHeight="1">
      <c r="A16" s="14" t="s">
        <v>3</v>
      </c>
      <c r="B16" s="55" t="s">
        <v>49</v>
      </c>
      <c r="C16" s="14" t="s">
        <v>6</v>
      </c>
      <c r="D16" s="59" t="s">
        <v>60</v>
      </c>
      <c r="E16" s="69">
        <v>-6</v>
      </c>
      <c r="F16" s="70">
        <v>-8</v>
      </c>
      <c r="G16" s="70">
        <v>-1</v>
      </c>
      <c r="H16" s="70"/>
      <c r="I16" s="71"/>
      <c r="J16" s="24">
        <f t="shared" si="0"/>
        <v>0</v>
      </c>
      <c r="K16" s="3" t="s">
        <v>0</v>
      </c>
      <c r="L16" s="25">
        <f t="shared" si="1"/>
        <v>3</v>
      </c>
      <c r="M16" s="20"/>
      <c r="N16" s="15"/>
    </row>
    <row r="17" spans="1:14" ht="19.5" customHeight="1">
      <c r="A17" s="14" t="s">
        <v>4</v>
      </c>
      <c r="B17" s="55" t="s">
        <v>50</v>
      </c>
      <c r="C17" s="14" t="s">
        <v>2</v>
      </c>
      <c r="D17" s="59" t="s">
        <v>79</v>
      </c>
      <c r="E17" s="69">
        <v>5</v>
      </c>
      <c r="F17" s="70">
        <v>5</v>
      </c>
      <c r="G17" s="70">
        <v>7</v>
      </c>
      <c r="H17" s="70"/>
      <c r="I17" s="71"/>
      <c r="J17" s="24">
        <f t="shared" si="0"/>
        <v>3</v>
      </c>
      <c r="K17" s="3" t="s">
        <v>0</v>
      </c>
      <c r="L17" s="25">
        <f t="shared" si="1"/>
        <v>0</v>
      </c>
      <c r="M17" s="20"/>
      <c r="N17" s="15"/>
    </row>
    <row r="18" spans="1:14" ht="19.5" customHeight="1">
      <c r="A18" s="14" t="s">
        <v>5</v>
      </c>
      <c r="B18" s="55" t="s">
        <v>51</v>
      </c>
      <c r="C18" s="14" t="s">
        <v>7</v>
      </c>
      <c r="D18" s="59" t="s">
        <v>58</v>
      </c>
      <c r="E18" s="69">
        <v>-3</v>
      </c>
      <c r="F18" s="70">
        <v>-1</v>
      </c>
      <c r="G18" s="70">
        <v>-7</v>
      </c>
      <c r="H18" s="70"/>
      <c r="I18" s="71"/>
      <c r="J18" s="24">
        <f t="shared" si="0"/>
        <v>0</v>
      </c>
      <c r="K18" s="3" t="s">
        <v>0</v>
      </c>
      <c r="L18" s="25">
        <f t="shared" si="1"/>
        <v>3</v>
      </c>
      <c r="M18" s="20"/>
      <c r="N18" s="15"/>
    </row>
    <row r="19" spans="1:14" ht="19.5" customHeight="1">
      <c r="A19" s="14" t="s">
        <v>3</v>
      </c>
      <c r="B19" s="28" t="str">
        <f>IF(B16="","",B16)</f>
        <v>Holub Kamil</v>
      </c>
      <c r="C19" s="14" t="s">
        <v>8</v>
      </c>
      <c r="D19" s="30" t="str">
        <f aca="true" t="shared" si="2" ref="D19:D30">IF(D15="","",D15)</f>
        <v>Boura Lukáš</v>
      </c>
      <c r="E19" s="69">
        <v>8</v>
      </c>
      <c r="F19" s="70">
        <v>-8</v>
      </c>
      <c r="G19" s="70">
        <v>8</v>
      </c>
      <c r="H19" s="70">
        <v>9</v>
      </c>
      <c r="I19" s="71"/>
      <c r="J19" s="24">
        <f t="shared" si="0"/>
        <v>3</v>
      </c>
      <c r="K19" s="3" t="s">
        <v>0</v>
      </c>
      <c r="L19" s="25">
        <f t="shared" si="1"/>
        <v>1</v>
      </c>
      <c r="M19" s="20"/>
      <c r="N19" s="15"/>
    </row>
    <row r="20" spans="1:14" ht="19.5" customHeight="1">
      <c r="A20" s="14" t="s">
        <v>4</v>
      </c>
      <c r="B20" s="28" t="str">
        <f>IF(B17="","",B17)</f>
        <v>Lazar Dan</v>
      </c>
      <c r="C20" s="14" t="s">
        <v>6</v>
      </c>
      <c r="D20" s="30" t="str">
        <f t="shared" si="2"/>
        <v>Škarda Milan</v>
      </c>
      <c r="E20" s="69">
        <v>8</v>
      </c>
      <c r="F20" s="70">
        <v>-8</v>
      </c>
      <c r="G20" s="70">
        <v>8</v>
      </c>
      <c r="H20" s="70">
        <v>9</v>
      </c>
      <c r="I20" s="71"/>
      <c r="J20" s="24">
        <f t="shared" si="0"/>
        <v>3</v>
      </c>
      <c r="K20" s="3" t="s">
        <v>0</v>
      </c>
      <c r="L20" s="25">
        <f t="shared" si="1"/>
        <v>1</v>
      </c>
      <c r="M20" s="20"/>
      <c r="N20" s="15"/>
    </row>
    <row r="21" spans="1:14" ht="19.5" customHeight="1">
      <c r="A21" s="14" t="s">
        <v>5</v>
      </c>
      <c r="B21" s="28" t="str">
        <f>IF(B18="","",B18)</f>
        <v>Vasko Jakub</v>
      </c>
      <c r="C21" s="14" t="s">
        <v>2</v>
      </c>
      <c r="D21" s="30" t="str">
        <f t="shared" si="2"/>
        <v>Baldrman Ondřej</v>
      </c>
      <c r="E21" s="69">
        <v>-8</v>
      </c>
      <c r="F21" s="70">
        <v>-8</v>
      </c>
      <c r="G21" s="70">
        <v>-8</v>
      </c>
      <c r="H21" s="70"/>
      <c r="I21" s="71"/>
      <c r="J21" s="24">
        <f t="shared" si="0"/>
        <v>0</v>
      </c>
      <c r="K21" s="3" t="s">
        <v>0</v>
      </c>
      <c r="L21" s="25">
        <f t="shared" si="1"/>
        <v>3</v>
      </c>
      <c r="M21" s="20"/>
      <c r="N21" s="15"/>
    </row>
    <row r="22" spans="1:14" ht="19.5" customHeight="1">
      <c r="A22" s="14" t="s">
        <v>1</v>
      </c>
      <c r="B22" s="28" t="str">
        <f>IF(B15="","",B15)</f>
        <v>Matuš Jiří</v>
      </c>
      <c r="C22" s="14" t="s">
        <v>7</v>
      </c>
      <c r="D22" s="30" t="str">
        <f t="shared" si="2"/>
        <v>Terč Pavel</v>
      </c>
      <c r="E22" s="69">
        <v>8</v>
      </c>
      <c r="F22" s="70">
        <v>8</v>
      </c>
      <c r="G22" s="70">
        <v>8</v>
      </c>
      <c r="H22" s="70"/>
      <c r="I22" s="71"/>
      <c r="J22" s="24">
        <f t="shared" si="0"/>
        <v>3</v>
      </c>
      <c r="K22" s="3" t="s">
        <v>0</v>
      </c>
      <c r="L22" s="25">
        <f t="shared" si="1"/>
        <v>0</v>
      </c>
      <c r="M22" s="20"/>
      <c r="N22" s="15"/>
    </row>
    <row r="23" spans="1:14" ht="19.5" customHeight="1">
      <c r="A23" s="14" t="s">
        <v>4</v>
      </c>
      <c r="B23" s="28" t="str">
        <f>IF(B20="","",B20)</f>
        <v>Lazar Dan</v>
      </c>
      <c r="C23" s="14" t="s">
        <v>8</v>
      </c>
      <c r="D23" s="30" t="str">
        <f t="shared" si="2"/>
        <v>Boura Lukáš</v>
      </c>
      <c r="E23" s="69">
        <v>8</v>
      </c>
      <c r="F23" s="70">
        <v>7</v>
      </c>
      <c r="G23" s="70">
        <v>5</v>
      </c>
      <c r="H23" s="70"/>
      <c r="I23" s="71"/>
      <c r="J23" s="24">
        <f t="shared" si="0"/>
        <v>3</v>
      </c>
      <c r="K23" s="3" t="s">
        <v>0</v>
      </c>
      <c r="L23" s="25">
        <f t="shared" si="1"/>
        <v>0</v>
      </c>
      <c r="M23" s="20"/>
      <c r="N23" s="15"/>
    </row>
    <row r="24" spans="1:14" ht="19.5" customHeight="1">
      <c r="A24" s="14" t="s">
        <v>5</v>
      </c>
      <c r="B24" s="28" t="str">
        <f>IF(B21="","",B21)</f>
        <v>Vasko Jakub</v>
      </c>
      <c r="C24" s="14" t="s">
        <v>6</v>
      </c>
      <c r="D24" s="30" t="str">
        <f t="shared" si="2"/>
        <v>Škarda Milan</v>
      </c>
      <c r="E24" s="69">
        <v>-6</v>
      </c>
      <c r="F24" s="70">
        <v>-8</v>
      </c>
      <c r="G24" s="70">
        <v>-4</v>
      </c>
      <c r="H24" s="70"/>
      <c r="I24" s="71"/>
      <c r="J24" s="24">
        <f t="shared" si="0"/>
        <v>0</v>
      </c>
      <c r="K24" s="3" t="s">
        <v>0</v>
      </c>
      <c r="L24" s="25">
        <f t="shared" si="1"/>
        <v>3</v>
      </c>
      <c r="M24" s="20"/>
      <c r="N24" s="15"/>
    </row>
    <row r="25" spans="1:14" ht="19.5" customHeight="1">
      <c r="A25" s="14" t="s">
        <v>1</v>
      </c>
      <c r="B25" s="28" t="str">
        <f>IF(B22="","",B22)</f>
        <v>Matuš Jiří</v>
      </c>
      <c r="C25" s="14" t="s">
        <v>2</v>
      </c>
      <c r="D25" s="30" t="str">
        <f t="shared" si="2"/>
        <v>Baldrman Ondřej</v>
      </c>
      <c r="E25" s="69">
        <v>9</v>
      </c>
      <c r="F25" s="70">
        <v>8</v>
      </c>
      <c r="G25" s="70">
        <v>7</v>
      </c>
      <c r="H25" s="70"/>
      <c r="I25" s="71"/>
      <c r="J25" s="24">
        <f t="shared" si="0"/>
        <v>3</v>
      </c>
      <c r="K25" s="3" t="s">
        <v>0</v>
      </c>
      <c r="L25" s="25">
        <f t="shared" si="1"/>
        <v>0</v>
      </c>
      <c r="M25" s="20"/>
      <c r="N25" s="15"/>
    </row>
    <row r="26" spans="1:14" ht="19.5" customHeight="1">
      <c r="A26" s="14" t="s">
        <v>3</v>
      </c>
      <c r="B26" s="28" t="str">
        <f>IF(B19="","",B19)</f>
        <v>Holub Kamil</v>
      </c>
      <c r="C26" s="14" t="s">
        <v>7</v>
      </c>
      <c r="D26" s="30" t="str">
        <f t="shared" si="2"/>
        <v>Terč Pavel</v>
      </c>
      <c r="E26" s="69">
        <v>-9</v>
      </c>
      <c r="F26" s="70">
        <v>-7</v>
      </c>
      <c r="G26" s="70">
        <v>7</v>
      </c>
      <c r="H26" s="70">
        <v>9</v>
      </c>
      <c r="I26" s="71">
        <v>-6</v>
      </c>
      <c r="J26" s="24">
        <f t="shared" si="0"/>
        <v>2</v>
      </c>
      <c r="K26" s="3" t="s">
        <v>0</v>
      </c>
      <c r="L26" s="25">
        <f t="shared" si="1"/>
        <v>3</v>
      </c>
      <c r="M26" s="20"/>
      <c r="N26" s="15"/>
    </row>
    <row r="27" spans="1:14" ht="19.5" customHeight="1">
      <c r="A27" s="14" t="s">
        <v>5</v>
      </c>
      <c r="B27" s="28" t="str">
        <f>IF(B24="","",B24)</f>
        <v>Vasko Jakub</v>
      </c>
      <c r="C27" s="14" t="s">
        <v>8</v>
      </c>
      <c r="D27" s="30" t="str">
        <f t="shared" si="2"/>
        <v>Boura Lukáš</v>
      </c>
      <c r="E27" s="69">
        <v>-10</v>
      </c>
      <c r="F27" s="70">
        <v>-8</v>
      </c>
      <c r="G27" s="70">
        <v>-9</v>
      </c>
      <c r="H27" s="70"/>
      <c r="I27" s="71"/>
      <c r="J27" s="24">
        <f t="shared" si="0"/>
        <v>0</v>
      </c>
      <c r="K27" s="3" t="s">
        <v>0</v>
      </c>
      <c r="L27" s="25">
        <f t="shared" si="1"/>
        <v>3</v>
      </c>
      <c r="M27" s="20"/>
      <c r="N27" s="15"/>
    </row>
    <row r="28" spans="1:14" ht="19.5" customHeight="1">
      <c r="A28" s="14" t="s">
        <v>1</v>
      </c>
      <c r="B28" s="28" t="str">
        <f>IF(B25="","",B25)</f>
        <v>Matuš Jiří</v>
      </c>
      <c r="C28" s="14" t="s">
        <v>6</v>
      </c>
      <c r="D28" s="30" t="str">
        <f t="shared" si="2"/>
        <v>Škarda Milan</v>
      </c>
      <c r="E28" s="69">
        <v>-9</v>
      </c>
      <c r="F28" s="70">
        <v>9</v>
      </c>
      <c r="G28" s="70">
        <v>-9</v>
      </c>
      <c r="H28" s="70">
        <v>9</v>
      </c>
      <c r="I28" s="71">
        <v>-9</v>
      </c>
      <c r="J28" s="24">
        <f t="shared" si="0"/>
        <v>2</v>
      </c>
      <c r="K28" s="3" t="s">
        <v>0</v>
      </c>
      <c r="L28" s="25">
        <f t="shared" si="1"/>
        <v>3</v>
      </c>
      <c r="M28" s="20"/>
      <c r="N28" s="15"/>
    </row>
    <row r="29" spans="1:14" ht="19.5" customHeight="1">
      <c r="A29" s="14" t="s">
        <v>3</v>
      </c>
      <c r="B29" s="28" t="str">
        <f>IF(B26="","",B26)</f>
        <v>Holub Kamil</v>
      </c>
      <c r="C29" s="14" t="s">
        <v>2</v>
      </c>
      <c r="D29" s="30" t="str">
        <f t="shared" si="2"/>
        <v>Baldrman Ondřej</v>
      </c>
      <c r="E29" s="69">
        <v>7</v>
      </c>
      <c r="F29" s="70">
        <v>8</v>
      </c>
      <c r="G29" s="70">
        <v>-7</v>
      </c>
      <c r="H29" s="70">
        <v>3</v>
      </c>
      <c r="I29" s="71"/>
      <c r="J29" s="24">
        <f t="shared" si="0"/>
        <v>3</v>
      </c>
      <c r="K29" s="3" t="s">
        <v>0</v>
      </c>
      <c r="L29" s="25">
        <f t="shared" si="1"/>
        <v>1</v>
      </c>
      <c r="M29" s="20"/>
      <c r="N29" s="15"/>
    </row>
    <row r="30" spans="1:14" ht="19.5" customHeight="1" thickBot="1">
      <c r="A30" s="16" t="s">
        <v>4</v>
      </c>
      <c r="B30" s="29" t="str">
        <f>IF(B23="","",B23)</f>
        <v>Lazar Dan</v>
      </c>
      <c r="C30" s="16" t="s">
        <v>7</v>
      </c>
      <c r="D30" s="31" t="str">
        <f t="shared" si="2"/>
        <v>Terč Pavel</v>
      </c>
      <c r="E30" s="63">
        <v>11</v>
      </c>
      <c r="F30" s="64">
        <v>9</v>
      </c>
      <c r="G30" s="64">
        <v>-11</v>
      </c>
      <c r="H30" s="64">
        <v>6</v>
      </c>
      <c r="I30" s="65"/>
      <c r="J30" s="26">
        <f t="shared" si="0"/>
        <v>3</v>
      </c>
      <c r="K30" s="17" t="s">
        <v>0</v>
      </c>
      <c r="L30" s="27">
        <f t="shared" si="1"/>
        <v>1</v>
      </c>
      <c r="M30" s="21"/>
      <c r="N30" s="18"/>
    </row>
    <row r="33" ht="13.5" thickBot="1"/>
    <row r="34" spans="2:12" ht="19.5" customHeight="1" thickBot="1">
      <c r="B34" s="1"/>
      <c r="C34" s="9"/>
      <c r="D34" s="129" t="s">
        <v>16</v>
      </c>
      <c r="E34" s="90" t="s">
        <v>15</v>
      </c>
      <c r="F34" s="90"/>
      <c r="G34" s="90"/>
      <c r="H34" s="90"/>
      <c r="I34" s="90"/>
      <c r="J34" s="38">
        <f>IF(J13="","",COUNTIF(J13:J30,"=3"))</f>
        <v>10</v>
      </c>
      <c r="K34" s="10" t="s">
        <v>0</v>
      </c>
      <c r="L34" s="39">
        <f>IF(L13="","",COUNTIF(L13:L30,"=3"))</f>
        <v>8</v>
      </c>
    </row>
    <row r="35" spans="2:12" ht="13.5" customHeight="1" thickBot="1">
      <c r="B35" s="9"/>
      <c r="C35" s="9"/>
      <c r="D35" s="129"/>
      <c r="E35" s="8"/>
      <c r="F35" s="8"/>
      <c r="G35" s="8"/>
      <c r="H35" s="8"/>
      <c r="I35" s="8"/>
      <c r="J35" s="5"/>
      <c r="L35" s="5"/>
    </row>
    <row r="36" spans="2:12" ht="19.5" customHeight="1" thickBot="1">
      <c r="B36" s="9"/>
      <c r="C36" s="9"/>
      <c r="D36" s="129"/>
      <c r="E36" s="90" t="s">
        <v>9</v>
      </c>
      <c r="F36" s="90"/>
      <c r="G36" s="90"/>
      <c r="H36" s="90"/>
      <c r="I36" s="90"/>
      <c r="J36" s="38">
        <f>IF(J13="","",SUM(J13:J30))</f>
        <v>35</v>
      </c>
      <c r="K36" s="10" t="s">
        <v>0</v>
      </c>
      <c r="L36" s="39">
        <f>IF(L13="","",SUM(L13:L30))</f>
        <v>31</v>
      </c>
    </row>
    <row r="37" spans="2:12" ht="13.5" customHeight="1" thickBot="1">
      <c r="B37" s="9"/>
      <c r="C37" s="9"/>
      <c r="D37" s="129"/>
      <c r="E37" s="8"/>
      <c r="F37" s="8"/>
      <c r="G37" s="8"/>
      <c r="H37" s="8"/>
      <c r="I37" s="8"/>
      <c r="J37" s="5"/>
      <c r="L37" s="5"/>
    </row>
    <row r="38" spans="2:12" ht="19.5" customHeight="1" thickBot="1">
      <c r="B38" s="9"/>
      <c r="C38" s="9"/>
      <c r="D38" s="129"/>
      <c r="E38" s="90" t="s">
        <v>14</v>
      </c>
      <c r="F38" s="90"/>
      <c r="G38" s="90"/>
      <c r="H38" s="90"/>
      <c r="I38" s="90"/>
      <c r="J38" s="38">
        <f>IF(J13="","",(-SUMIF(E13:I30,"&lt;0")+11*COUNTIF(E13:I30,"&gt;0")))</f>
        <v>605</v>
      </c>
      <c r="K38" s="10" t="s">
        <v>0</v>
      </c>
      <c r="L38" s="39">
        <f>IF(L13="","",(SUMIF(E13:I30,"&gt;=0")+11*COUNTIF(E13:I30,"&lt;0")))</f>
        <v>599</v>
      </c>
    </row>
  </sheetData>
  <sheetProtection password="CAA7" sheet="1" objects="1" scenarios="1" selectLockedCells="1" selectUnlockedCells="1"/>
  <mergeCells count="11">
    <mergeCell ref="E38:I38"/>
    <mergeCell ref="D34:D38"/>
    <mergeCell ref="E34:I34"/>
    <mergeCell ref="E36:I36"/>
    <mergeCell ref="E11:I11"/>
    <mergeCell ref="J11:N11"/>
    <mergeCell ref="A1:N1"/>
    <mergeCell ref="C5:I5"/>
    <mergeCell ref="C7:I7"/>
    <mergeCell ref="L5:M5"/>
    <mergeCell ref="L7:M7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25" t="str">
        <f>'Tabulka 6'!A1:Y1</f>
        <v>Turnaj čtyřčlenných družstev 31.3.2007 Brno-Líšeň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4" ht="13.5" thickBot="1"/>
    <row r="5" spans="1:14" s="44" customFormat="1" ht="19.5" customHeight="1" thickBot="1">
      <c r="A5" s="40"/>
      <c r="B5" s="41" t="s">
        <v>11</v>
      </c>
      <c r="C5" s="126" t="str">
        <f>'Tabulka 6'!AB7</f>
        <v>Žabovřesky</v>
      </c>
      <c r="D5" s="127"/>
      <c r="E5" s="127"/>
      <c r="F5" s="127"/>
      <c r="G5" s="127"/>
      <c r="H5" s="127"/>
      <c r="I5" s="127"/>
      <c r="J5" s="42"/>
      <c r="K5" s="43"/>
      <c r="L5" s="126">
        <f>IF(J13="","",J34)</f>
        <v>10</v>
      </c>
      <c r="M5" s="128"/>
      <c r="N5" s="43"/>
    </row>
    <row r="6" spans="1:14" s="44" customFormat="1" ht="19.5" customHeight="1" thickBot="1">
      <c r="A6" s="40"/>
      <c r="B6" s="41"/>
      <c r="C6" s="40"/>
      <c r="D6" s="45"/>
      <c r="J6" s="46"/>
      <c r="K6" s="40"/>
      <c r="L6" s="47"/>
      <c r="M6" s="40"/>
      <c r="N6" s="40"/>
    </row>
    <row r="7" spans="1:14" s="44" customFormat="1" ht="19.5" customHeight="1" thickBot="1">
      <c r="A7" s="40"/>
      <c r="B7" s="41" t="s">
        <v>12</v>
      </c>
      <c r="C7" s="126" t="str">
        <f>'Tabulka 6'!AB13</f>
        <v>Líšeň</v>
      </c>
      <c r="D7" s="127"/>
      <c r="E7" s="127"/>
      <c r="F7" s="127"/>
      <c r="G7" s="127"/>
      <c r="H7" s="127"/>
      <c r="I7" s="127"/>
      <c r="J7" s="42"/>
      <c r="K7" s="43"/>
      <c r="L7" s="126">
        <f>IF(L13="","",L34)</f>
        <v>0</v>
      </c>
      <c r="M7" s="128"/>
      <c r="N7" s="43"/>
    </row>
    <row r="11" spans="2:14" s="5" customFormat="1" ht="12.75">
      <c r="B11" s="5" t="s">
        <v>11</v>
      </c>
      <c r="D11" s="5" t="s">
        <v>12</v>
      </c>
      <c r="E11" s="90" t="s">
        <v>9</v>
      </c>
      <c r="F11" s="90"/>
      <c r="G11" s="90"/>
      <c r="H11" s="90"/>
      <c r="I11" s="90"/>
      <c r="J11" s="90" t="s">
        <v>10</v>
      </c>
      <c r="K11" s="90"/>
      <c r="L11" s="90"/>
      <c r="M11" s="90"/>
      <c r="N11" s="90"/>
    </row>
    <row r="12" ht="6" customHeight="1" thickBot="1"/>
    <row r="13" spans="1:14" ht="19.5" customHeight="1">
      <c r="A13" s="11"/>
      <c r="B13" s="52" t="s">
        <v>101</v>
      </c>
      <c r="C13" s="11"/>
      <c r="D13" s="56" t="s">
        <v>67</v>
      </c>
      <c r="E13" s="60">
        <v>4</v>
      </c>
      <c r="F13" s="61">
        <v>4</v>
      </c>
      <c r="G13" s="61">
        <v>4</v>
      </c>
      <c r="H13" s="61"/>
      <c r="I13" s="62"/>
      <c r="J13" s="22">
        <f aca="true" t="shared" si="0" ref="J13:J30">IF(B13="","",COUNTIF(E13:I13,"&gt;0"))</f>
        <v>3</v>
      </c>
      <c r="K13" s="12" t="s">
        <v>0</v>
      </c>
      <c r="L13" s="23">
        <f aca="true" t="shared" si="1" ref="L13:L30">IF(D13="","",COUNTIF(E13:I13,"&lt;0"))</f>
        <v>0</v>
      </c>
      <c r="M13" s="19"/>
      <c r="N13" s="13"/>
    </row>
    <row r="14" spans="1:14" ht="19.5" customHeight="1" thickBot="1">
      <c r="A14" s="16"/>
      <c r="B14" s="53" t="s">
        <v>43</v>
      </c>
      <c r="C14" s="16"/>
      <c r="D14" s="57" t="s">
        <v>68</v>
      </c>
      <c r="E14" s="63">
        <v>8</v>
      </c>
      <c r="F14" s="64">
        <v>8</v>
      </c>
      <c r="G14" s="64">
        <v>8</v>
      </c>
      <c r="H14" s="64"/>
      <c r="I14" s="65"/>
      <c r="J14" s="26">
        <f t="shared" si="0"/>
        <v>3</v>
      </c>
      <c r="K14" s="17" t="s">
        <v>0</v>
      </c>
      <c r="L14" s="27">
        <f t="shared" si="1"/>
        <v>0</v>
      </c>
      <c r="M14" s="21"/>
      <c r="N14" s="18"/>
    </row>
    <row r="15" spans="1:14" ht="19.5" customHeight="1">
      <c r="A15" s="32" t="s">
        <v>1</v>
      </c>
      <c r="B15" s="54" t="s">
        <v>44</v>
      </c>
      <c r="C15" s="32" t="s">
        <v>8</v>
      </c>
      <c r="D15" s="58" t="s">
        <v>70</v>
      </c>
      <c r="E15" s="66">
        <v>6</v>
      </c>
      <c r="F15" s="67">
        <v>7</v>
      </c>
      <c r="G15" s="67">
        <v>6</v>
      </c>
      <c r="H15" s="67"/>
      <c r="I15" s="68"/>
      <c r="J15" s="33">
        <f t="shared" si="0"/>
        <v>3</v>
      </c>
      <c r="K15" s="34" t="s">
        <v>0</v>
      </c>
      <c r="L15" s="35">
        <f t="shared" si="1"/>
        <v>0</v>
      </c>
      <c r="M15" s="36"/>
      <c r="N15" s="37"/>
    </row>
    <row r="16" spans="1:14" ht="19.5" customHeight="1">
      <c r="A16" s="14" t="s">
        <v>3</v>
      </c>
      <c r="B16" s="55" t="s">
        <v>45</v>
      </c>
      <c r="C16" s="14" t="s">
        <v>6</v>
      </c>
      <c r="D16" s="59" t="s">
        <v>71</v>
      </c>
      <c r="E16" s="69">
        <v>-7</v>
      </c>
      <c r="F16" s="70">
        <v>10</v>
      </c>
      <c r="G16" s="70">
        <v>11</v>
      </c>
      <c r="H16" s="70">
        <v>13</v>
      </c>
      <c r="I16" s="71"/>
      <c r="J16" s="24">
        <f t="shared" si="0"/>
        <v>3</v>
      </c>
      <c r="K16" s="3" t="s">
        <v>0</v>
      </c>
      <c r="L16" s="25">
        <f t="shared" si="1"/>
        <v>1</v>
      </c>
      <c r="M16" s="20"/>
      <c r="N16" s="15"/>
    </row>
    <row r="17" spans="1:14" ht="19.5" customHeight="1">
      <c r="A17" s="14" t="s">
        <v>4</v>
      </c>
      <c r="B17" s="55" t="s">
        <v>46</v>
      </c>
      <c r="C17" s="14" t="s">
        <v>2</v>
      </c>
      <c r="D17" s="59" t="s">
        <v>72</v>
      </c>
      <c r="E17" s="69">
        <v>4</v>
      </c>
      <c r="F17" s="70">
        <v>7</v>
      </c>
      <c r="G17" s="70">
        <v>5</v>
      </c>
      <c r="H17" s="70"/>
      <c r="I17" s="71"/>
      <c r="J17" s="24">
        <f t="shared" si="0"/>
        <v>3</v>
      </c>
      <c r="K17" s="3" t="s">
        <v>0</v>
      </c>
      <c r="L17" s="25">
        <f t="shared" si="1"/>
        <v>0</v>
      </c>
      <c r="M17" s="20"/>
      <c r="N17" s="15"/>
    </row>
    <row r="18" spans="1:14" ht="19.5" customHeight="1">
      <c r="A18" s="14" t="s">
        <v>5</v>
      </c>
      <c r="B18" s="55" t="s">
        <v>47</v>
      </c>
      <c r="C18" s="14" t="s">
        <v>7</v>
      </c>
      <c r="D18" s="59" t="s">
        <v>102</v>
      </c>
      <c r="E18" s="69">
        <v>9</v>
      </c>
      <c r="F18" s="70">
        <v>9</v>
      </c>
      <c r="G18" s="70">
        <v>9</v>
      </c>
      <c r="H18" s="70"/>
      <c r="I18" s="71"/>
      <c r="J18" s="24">
        <f t="shared" si="0"/>
        <v>3</v>
      </c>
      <c r="K18" s="3" t="s">
        <v>0</v>
      </c>
      <c r="L18" s="25">
        <f t="shared" si="1"/>
        <v>0</v>
      </c>
      <c r="M18" s="20"/>
      <c r="N18" s="15"/>
    </row>
    <row r="19" spans="1:14" ht="19.5" customHeight="1">
      <c r="A19" s="14" t="s">
        <v>3</v>
      </c>
      <c r="B19" s="28" t="str">
        <f>IF(B16="","",B16)</f>
        <v>Pernička Jan</v>
      </c>
      <c r="C19" s="14" t="s">
        <v>8</v>
      </c>
      <c r="D19" s="30" t="str">
        <f aca="true" t="shared" si="2" ref="D19:D30">IF(D15="","",D15)</f>
        <v>Traxler Jan</v>
      </c>
      <c r="E19" s="69">
        <v>9</v>
      </c>
      <c r="F19" s="70">
        <v>9</v>
      </c>
      <c r="G19" s="70">
        <v>9</v>
      </c>
      <c r="H19" s="70"/>
      <c r="I19" s="71"/>
      <c r="J19" s="24">
        <f t="shared" si="0"/>
        <v>3</v>
      </c>
      <c r="K19" s="3" t="s">
        <v>0</v>
      </c>
      <c r="L19" s="25">
        <f t="shared" si="1"/>
        <v>0</v>
      </c>
      <c r="M19" s="20"/>
      <c r="N19" s="15"/>
    </row>
    <row r="20" spans="1:14" ht="19.5" customHeight="1">
      <c r="A20" s="14" t="s">
        <v>4</v>
      </c>
      <c r="B20" s="28" t="str">
        <f>IF(B17="","",B17)</f>
        <v>Pernička Pavel</v>
      </c>
      <c r="C20" s="14" t="s">
        <v>6</v>
      </c>
      <c r="D20" s="30" t="str">
        <f t="shared" si="2"/>
        <v>Maliňák Petr</v>
      </c>
      <c r="E20" s="69">
        <v>8</v>
      </c>
      <c r="F20" s="70">
        <v>8</v>
      </c>
      <c r="G20" s="70">
        <v>5</v>
      </c>
      <c r="H20" s="70"/>
      <c r="I20" s="71"/>
      <c r="J20" s="24">
        <f t="shared" si="0"/>
        <v>3</v>
      </c>
      <c r="K20" s="3" t="s">
        <v>0</v>
      </c>
      <c r="L20" s="25">
        <f t="shared" si="1"/>
        <v>0</v>
      </c>
      <c r="M20" s="20"/>
      <c r="N20" s="15"/>
    </row>
    <row r="21" spans="1:14" ht="19.5" customHeight="1">
      <c r="A21" s="14" t="s">
        <v>5</v>
      </c>
      <c r="B21" s="28" t="str">
        <f>IF(B18="","",B18)</f>
        <v>Trávníček Tomáš</v>
      </c>
      <c r="C21" s="14" t="s">
        <v>2</v>
      </c>
      <c r="D21" s="30" t="str">
        <f t="shared" si="2"/>
        <v>Hlaváč David</v>
      </c>
      <c r="E21" s="69">
        <v>7</v>
      </c>
      <c r="F21" s="70">
        <v>12</v>
      </c>
      <c r="G21" s="70">
        <v>-12</v>
      </c>
      <c r="H21" s="70">
        <v>12</v>
      </c>
      <c r="I21" s="71"/>
      <c r="J21" s="24">
        <f t="shared" si="0"/>
        <v>3</v>
      </c>
      <c r="K21" s="3" t="s">
        <v>0</v>
      </c>
      <c r="L21" s="25">
        <f t="shared" si="1"/>
        <v>1</v>
      </c>
      <c r="M21" s="20"/>
      <c r="N21" s="15"/>
    </row>
    <row r="22" spans="1:14" ht="19.5" customHeight="1">
      <c r="A22" s="14" t="s">
        <v>1</v>
      </c>
      <c r="B22" s="28" t="str">
        <f>IF(B15="","",B15)</f>
        <v>Kamenický Tomáš</v>
      </c>
      <c r="C22" s="14" t="s">
        <v>7</v>
      </c>
      <c r="D22" s="30" t="str">
        <f t="shared" si="2"/>
        <v>Čechvá Anička</v>
      </c>
      <c r="E22" s="69">
        <v>10</v>
      </c>
      <c r="F22" s="70">
        <v>11</v>
      </c>
      <c r="G22" s="70">
        <v>11</v>
      </c>
      <c r="H22" s="70"/>
      <c r="I22" s="71"/>
      <c r="J22" s="24">
        <f t="shared" si="0"/>
        <v>3</v>
      </c>
      <c r="K22" s="3" t="s">
        <v>0</v>
      </c>
      <c r="L22" s="25">
        <f t="shared" si="1"/>
        <v>0</v>
      </c>
      <c r="M22" s="20"/>
      <c r="N22" s="15"/>
    </row>
    <row r="23" spans="1:14" ht="19.5" customHeight="1">
      <c r="A23" s="14" t="s">
        <v>4</v>
      </c>
      <c r="B23" s="28" t="str">
        <f>IF(B20="","",B20)</f>
        <v>Pernička Pavel</v>
      </c>
      <c r="C23" s="14" t="s">
        <v>8</v>
      </c>
      <c r="D23" s="30" t="str">
        <f t="shared" si="2"/>
        <v>Traxler Jan</v>
      </c>
      <c r="E23" s="69"/>
      <c r="F23" s="70"/>
      <c r="G23" s="70"/>
      <c r="H23" s="70"/>
      <c r="I23" s="71"/>
      <c r="J23" s="24">
        <f t="shared" si="0"/>
        <v>0</v>
      </c>
      <c r="K23" s="3" t="s">
        <v>0</v>
      </c>
      <c r="L23" s="25">
        <f t="shared" si="1"/>
        <v>0</v>
      </c>
      <c r="M23" s="20"/>
      <c r="N23" s="15"/>
    </row>
    <row r="24" spans="1:14" ht="19.5" customHeight="1">
      <c r="A24" s="14" t="s">
        <v>5</v>
      </c>
      <c r="B24" s="28" t="str">
        <f>IF(B21="","",B21)</f>
        <v>Trávníček Tomáš</v>
      </c>
      <c r="C24" s="14" t="s">
        <v>6</v>
      </c>
      <c r="D24" s="30" t="str">
        <f t="shared" si="2"/>
        <v>Maliňák Petr</v>
      </c>
      <c r="E24" s="69"/>
      <c r="F24" s="70"/>
      <c r="G24" s="70"/>
      <c r="H24" s="70"/>
      <c r="I24" s="71"/>
      <c r="J24" s="24">
        <f t="shared" si="0"/>
        <v>0</v>
      </c>
      <c r="K24" s="3" t="s">
        <v>0</v>
      </c>
      <c r="L24" s="25">
        <f t="shared" si="1"/>
        <v>0</v>
      </c>
      <c r="M24" s="20"/>
      <c r="N24" s="15"/>
    </row>
    <row r="25" spans="1:14" ht="19.5" customHeight="1">
      <c r="A25" s="14" t="s">
        <v>1</v>
      </c>
      <c r="B25" s="28" t="str">
        <f>IF(B22="","",B22)</f>
        <v>Kamenický Tomáš</v>
      </c>
      <c r="C25" s="14" t="s">
        <v>2</v>
      </c>
      <c r="D25" s="30" t="str">
        <f t="shared" si="2"/>
        <v>Hlaváč David</v>
      </c>
      <c r="E25" s="69"/>
      <c r="F25" s="70"/>
      <c r="G25" s="70"/>
      <c r="H25" s="70"/>
      <c r="I25" s="71"/>
      <c r="J25" s="24">
        <f t="shared" si="0"/>
        <v>0</v>
      </c>
      <c r="K25" s="3" t="s">
        <v>0</v>
      </c>
      <c r="L25" s="25">
        <f t="shared" si="1"/>
        <v>0</v>
      </c>
      <c r="M25" s="20"/>
      <c r="N25" s="15"/>
    </row>
    <row r="26" spans="1:14" ht="19.5" customHeight="1">
      <c r="A26" s="14" t="s">
        <v>3</v>
      </c>
      <c r="B26" s="28" t="str">
        <f>IF(B19="","",B19)</f>
        <v>Pernička Jan</v>
      </c>
      <c r="C26" s="14" t="s">
        <v>7</v>
      </c>
      <c r="D26" s="30" t="str">
        <f t="shared" si="2"/>
        <v>Čechvá Anička</v>
      </c>
      <c r="E26" s="69"/>
      <c r="F26" s="70"/>
      <c r="G26" s="70"/>
      <c r="H26" s="70"/>
      <c r="I26" s="71"/>
      <c r="J26" s="24">
        <f t="shared" si="0"/>
        <v>0</v>
      </c>
      <c r="K26" s="3" t="s">
        <v>0</v>
      </c>
      <c r="L26" s="25">
        <f t="shared" si="1"/>
        <v>0</v>
      </c>
      <c r="M26" s="20"/>
      <c r="N26" s="15"/>
    </row>
    <row r="27" spans="1:14" ht="19.5" customHeight="1">
      <c r="A27" s="14" t="s">
        <v>5</v>
      </c>
      <c r="B27" s="28" t="str">
        <f>IF(B24="","",B24)</f>
        <v>Trávníček Tomáš</v>
      </c>
      <c r="C27" s="14" t="s">
        <v>8</v>
      </c>
      <c r="D27" s="30" t="str">
        <f t="shared" si="2"/>
        <v>Traxler Jan</v>
      </c>
      <c r="E27" s="69"/>
      <c r="F27" s="70"/>
      <c r="G27" s="70"/>
      <c r="H27" s="70"/>
      <c r="I27" s="71"/>
      <c r="J27" s="24">
        <f t="shared" si="0"/>
        <v>0</v>
      </c>
      <c r="K27" s="3" t="s">
        <v>0</v>
      </c>
      <c r="L27" s="25">
        <f t="shared" si="1"/>
        <v>0</v>
      </c>
      <c r="M27" s="20"/>
      <c r="N27" s="15"/>
    </row>
    <row r="28" spans="1:14" ht="19.5" customHeight="1">
      <c r="A28" s="14" t="s">
        <v>1</v>
      </c>
      <c r="B28" s="28" t="str">
        <f>IF(B25="","",B25)</f>
        <v>Kamenický Tomáš</v>
      </c>
      <c r="C28" s="14" t="s">
        <v>6</v>
      </c>
      <c r="D28" s="30" t="str">
        <f t="shared" si="2"/>
        <v>Maliňák Petr</v>
      </c>
      <c r="E28" s="69"/>
      <c r="F28" s="70"/>
      <c r="G28" s="70"/>
      <c r="H28" s="70"/>
      <c r="I28" s="71"/>
      <c r="J28" s="24">
        <f t="shared" si="0"/>
        <v>0</v>
      </c>
      <c r="K28" s="3" t="s">
        <v>0</v>
      </c>
      <c r="L28" s="25">
        <f t="shared" si="1"/>
        <v>0</v>
      </c>
      <c r="M28" s="20"/>
      <c r="N28" s="15"/>
    </row>
    <row r="29" spans="1:14" ht="19.5" customHeight="1">
      <c r="A29" s="14" t="s">
        <v>3</v>
      </c>
      <c r="B29" s="28" t="str">
        <f>IF(B26="","",B26)</f>
        <v>Pernička Jan</v>
      </c>
      <c r="C29" s="14" t="s">
        <v>2</v>
      </c>
      <c r="D29" s="30" t="str">
        <f t="shared" si="2"/>
        <v>Hlaváč David</v>
      </c>
      <c r="E29" s="69"/>
      <c r="F29" s="70"/>
      <c r="G29" s="70"/>
      <c r="H29" s="70"/>
      <c r="I29" s="71"/>
      <c r="J29" s="24">
        <f t="shared" si="0"/>
        <v>0</v>
      </c>
      <c r="K29" s="3" t="s">
        <v>0</v>
      </c>
      <c r="L29" s="25">
        <f t="shared" si="1"/>
        <v>0</v>
      </c>
      <c r="M29" s="20"/>
      <c r="N29" s="15"/>
    </row>
    <row r="30" spans="1:14" ht="19.5" customHeight="1" thickBot="1">
      <c r="A30" s="16" t="s">
        <v>4</v>
      </c>
      <c r="B30" s="29" t="str">
        <f>IF(B23="","",B23)</f>
        <v>Pernička Pavel</v>
      </c>
      <c r="C30" s="16" t="s">
        <v>7</v>
      </c>
      <c r="D30" s="31" t="str">
        <f t="shared" si="2"/>
        <v>Čechvá Anička</v>
      </c>
      <c r="E30" s="63"/>
      <c r="F30" s="64"/>
      <c r="G30" s="64"/>
      <c r="H30" s="64"/>
      <c r="I30" s="65"/>
      <c r="J30" s="26">
        <f t="shared" si="0"/>
        <v>0</v>
      </c>
      <c r="K30" s="17" t="s">
        <v>0</v>
      </c>
      <c r="L30" s="27">
        <f t="shared" si="1"/>
        <v>0</v>
      </c>
      <c r="M30" s="21"/>
      <c r="N30" s="18"/>
    </row>
    <row r="33" ht="13.5" thickBot="1"/>
    <row r="34" spans="2:12" ht="19.5" customHeight="1" thickBot="1">
      <c r="B34" s="1"/>
      <c r="C34" s="9"/>
      <c r="D34" s="129" t="s">
        <v>16</v>
      </c>
      <c r="E34" s="90" t="s">
        <v>15</v>
      </c>
      <c r="F34" s="90"/>
      <c r="G34" s="90"/>
      <c r="H34" s="90"/>
      <c r="I34" s="90"/>
      <c r="J34" s="38">
        <f>IF(J13="","",COUNTIF(J13:J30,"=3"))</f>
        <v>10</v>
      </c>
      <c r="K34" s="10" t="s">
        <v>0</v>
      </c>
      <c r="L34" s="39">
        <f>IF(L13="","",COUNTIF(L13:L30,"=3"))</f>
        <v>0</v>
      </c>
    </row>
    <row r="35" spans="2:12" ht="13.5" customHeight="1" thickBot="1">
      <c r="B35" s="9"/>
      <c r="C35" s="9"/>
      <c r="D35" s="129"/>
      <c r="E35" s="8"/>
      <c r="F35" s="8"/>
      <c r="G35" s="8"/>
      <c r="H35" s="8"/>
      <c r="I35" s="8"/>
      <c r="J35" s="5"/>
      <c r="L35" s="5"/>
    </row>
    <row r="36" spans="2:12" ht="19.5" customHeight="1" thickBot="1">
      <c r="B36" s="9"/>
      <c r="C36" s="9"/>
      <c r="D36" s="129"/>
      <c r="E36" s="90" t="s">
        <v>9</v>
      </c>
      <c r="F36" s="90"/>
      <c r="G36" s="90"/>
      <c r="H36" s="90"/>
      <c r="I36" s="90"/>
      <c r="J36" s="38">
        <f>IF(J13="","",SUM(J13:J30))</f>
        <v>30</v>
      </c>
      <c r="K36" s="10" t="s">
        <v>0</v>
      </c>
      <c r="L36" s="39">
        <f>IF(L13="","",SUM(L13:L30))</f>
        <v>2</v>
      </c>
    </row>
    <row r="37" spans="2:12" ht="13.5" customHeight="1" thickBot="1">
      <c r="B37" s="9"/>
      <c r="C37" s="9"/>
      <c r="D37" s="129"/>
      <c r="E37" s="8"/>
      <c r="F37" s="8"/>
      <c r="G37" s="8"/>
      <c r="H37" s="8"/>
      <c r="I37" s="8"/>
      <c r="J37" s="5"/>
      <c r="L37" s="5"/>
    </row>
    <row r="38" spans="2:12" ht="19.5" customHeight="1" thickBot="1">
      <c r="B38" s="9"/>
      <c r="C38" s="9"/>
      <c r="D38" s="129"/>
      <c r="E38" s="90" t="s">
        <v>14</v>
      </c>
      <c r="F38" s="90"/>
      <c r="G38" s="90"/>
      <c r="H38" s="90"/>
      <c r="I38" s="90"/>
      <c r="J38" s="38">
        <f>IF(J13="","",(-SUMIF(E13:I30,"&lt;0")+11*COUNTIF(E13:I30,"&gt;0")))</f>
        <v>349</v>
      </c>
      <c r="K38" s="10" t="s">
        <v>0</v>
      </c>
      <c r="L38" s="39">
        <f>IF(L13="","",(SUMIF(E13:I30,"&gt;=0")+11*COUNTIF(E13:I30,"&lt;0")))</f>
        <v>265</v>
      </c>
    </row>
  </sheetData>
  <sheetProtection password="CAA7" sheet="1" objects="1" scenarios="1" selectLockedCells="1" selectUnlockedCells="1"/>
  <mergeCells count="11">
    <mergeCell ref="E11:I11"/>
    <mergeCell ref="J11:N11"/>
    <mergeCell ref="A1:N1"/>
    <mergeCell ref="C5:I5"/>
    <mergeCell ref="C7:I7"/>
    <mergeCell ref="L5:M5"/>
    <mergeCell ref="L7:M7"/>
    <mergeCell ref="E38:I38"/>
    <mergeCell ref="D34:D38"/>
    <mergeCell ref="E34:I34"/>
    <mergeCell ref="E36:I36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25" t="str">
        <f>'Tabulka 6'!A1:Y1</f>
        <v>Turnaj čtyřčlenných družstev 31.3.2007 Brno-Líšeň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4" ht="13.5" thickBot="1"/>
    <row r="5" spans="1:14" s="44" customFormat="1" ht="19.5" customHeight="1" thickBot="1">
      <c r="A5" s="40"/>
      <c r="B5" s="41" t="s">
        <v>11</v>
      </c>
      <c r="C5" s="126" t="str">
        <f>'Tabulka 6'!AB11</f>
        <v>Havířov 2</v>
      </c>
      <c r="D5" s="127"/>
      <c r="E5" s="127"/>
      <c r="F5" s="127"/>
      <c r="G5" s="127"/>
      <c r="H5" s="127"/>
      <c r="I5" s="127"/>
      <c r="J5" s="42"/>
      <c r="K5" s="43"/>
      <c r="L5" s="126">
        <f>IF(J13="","",J34)</f>
        <v>7</v>
      </c>
      <c r="M5" s="128"/>
      <c r="N5" s="43"/>
    </row>
    <row r="6" spans="1:14" s="44" customFormat="1" ht="19.5" customHeight="1" thickBot="1">
      <c r="A6" s="40"/>
      <c r="B6" s="41"/>
      <c r="C6" s="40"/>
      <c r="D6" s="45"/>
      <c r="J6" s="46"/>
      <c r="K6" s="40"/>
      <c r="L6" s="47"/>
      <c r="M6" s="40"/>
      <c r="N6" s="40"/>
    </row>
    <row r="7" spans="1:14" s="44" customFormat="1" ht="19.5" customHeight="1" thickBot="1">
      <c r="A7" s="40"/>
      <c r="B7" s="41" t="s">
        <v>12</v>
      </c>
      <c r="C7" s="126" t="str">
        <f>'Tabulka 6'!AB17</f>
        <v>Havířov 1</v>
      </c>
      <c r="D7" s="127"/>
      <c r="E7" s="127"/>
      <c r="F7" s="127"/>
      <c r="G7" s="127"/>
      <c r="H7" s="127"/>
      <c r="I7" s="127"/>
      <c r="J7" s="42"/>
      <c r="K7" s="43"/>
      <c r="L7" s="126">
        <f>IF(L13="","",L34)</f>
        <v>10</v>
      </c>
      <c r="M7" s="128"/>
      <c r="N7" s="43"/>
    </row>
    <row r="11" spans="2:14" s="5" customFormat="1" ht="12.75">
      <c r="B11" s="5" t="s">
        <v>11</v>
      </c>
      <c r="D11" s="5" t="s">
        <v>12</v>
      </c>
      <c r="E11" s="90" t="s">
        <v>9</v>
      </c>
      <c r="F11" s="90"/>
      <c r="G11" s="90"/>
      <c r="H11" s="90"/>
      <c r="I11" s="90"/>
      <c r="J11" s="90" t="s">
        <v>10</v>
      </c>
      <c r="K11" s="90"/>
      <c r="L11" s="90"/>
      <c r="M11" s="90"/>
      <c r="N11" s="90"/>
    </row>
    <row r="12" ht="6" customHeight="1" thickBot="1"/>
    <row r="13" spans="1:14" ht="19.5" customHeight="1">
      <c r="A13" s="11"/>
      <c r="B13" s="52" t="s">
        <v>89</v>
      </c>
      <c r="C13" s="11"/>
      <c r="D13" s="56" t="s">
        <v>82</v>
      </c>
      <c r="E13" s="60">
        <v>9</v>
      </c>
      <c r="F13" s="61">
        <v>-8</v>
      </c>
      <c r="G13" s="61">
        <v>8</v>
      </c>
      <c r="H13" s="61">
        <v>9</v>
      </c>
      <c r="I13" s="62"/>
      <c r="J13" s="22">
        <f aca="true" t="shared" si="0" ref="J13:J30">IF(B13="","",COUNTIF(E13:I13,"&gt;0"))</f>
        <v>3</v>
      </c>
      <c r="K13" s="12" t="s">
        <v>0</v>
      </c>
      <c r="L13" s="23">
        <f aca="true" t="shared" si="1" ref="L13:L30">IF(D13="","",COUNTIF(E13:I13,"&lt;0"))</f>
        <v>1</v>
      </c>
      <c r="M13" s="19"/>
      <c r="N13" s="13"/>
    </row>
    <row r="14" spans="1:14" ht="19.5" customHeight="1" thickBot="1">
      <c r="A14" s="16"/>
      <c r="B14" s="53" t="s">
        <v>81</v>
      </c>
      <c r="C14" s="16"/>
      <c r="D14" s="57" t="s">
        <v>105</v>
      </c>
      <c r="E14" s="63">
        <v>-8</v>
      </c>
      <c r="F14" s="64">
        <v>8</v>
      </c>
      <c r="G14" s="64">
        <v>8</v>
      </c>
      <c r="H14" s="64">
        <v>-8</v>
      </c>
      <c r="I14" s="65">
        <v>-7</v>
      </c>
      <c r="J14" s="26">
        <f t="shared" si="0"/>
        <v>2</v>
      </c>
      <c r="K14" s="17" t="s">
        <v>0</v>
      </c>
      <c r="L14" s="27">
        <f t="shared" si="1"/>
        <v>3</v>
      </c>
      <c r="M14" s="21"/>
      <c r="N14" s="18"/>
    </row>
    <row r="15" spans="1:14" ht="19.5" customHeight="1">
      <c r="A15" s="32" t="s">
        <v>1</v>
      </c>
      <c r="B15" s="54" t="s">
        <v>63</v>
      </c>
      <c r="C15" s="32" t="s">
        <v>8</v>
      </c>
      <c r="D15" s="58" t="s">
        <v>83</v>
      </c>
      <c r="E15" s="66">
        <v>-7</v>
      </c>
      <c r="F15" s="67">
        <v>-9</v>
      </c>
      <c r="G15" s="67">
        <v>-6</v>
      </c>
      <c r="H15" s="67"/>
      <c r="I15" s="68"/>
      <c r="J15" s="33">
        <f t="shared" si="0"/>
        <v>0</v>
      </c>
      <c r="K15" s="34" t="s">
        <v>0</v>
      </c>
      <c r="L15" s="35">
        <f t="shared" si="1"/>
        <v>3</v>
      </c>
      <c r="M15" s="36"/>
      <c r="N15" s="37"/>
    </row>
    <row r="16" spans="1:14" ht="19.5" customHeight="1">
      <c r="A16" s="14" t="s">
        <v>3</v>
      </c>
      <c r="B16" s="55" t="s">
        <v>64</v>
      </c>
      <c r="C16" s="14" t="s">
        <v>6</v>
      </c>
      <c r="D16" s="59" t="s">
        <v>95</v>
      </c>
      <c r="E16" s="69">
        <v>-6</v>
      </c>
      <c r="F16" s="70">
        <v>-9</v>
      </c>
      <c r="G16" s="70">
        <v>-10</v>
      </c>
      <c r="H16" s="70"/>
      <c r="I16" s="71"/>
      <c r="J16" s="24">
        <f t="shared" si="0"/>
        <v>0</v>
      </c>
      <c r="K16" s="3" t="s">
        <v>0</v>
      </c>
      <c r="L16" s="25">
        <f t="shared" si="1"/>
        <v>3</v>
      </c>
      <c r="M16" s="20"/>
      <c r="N16" s="15"/>
    </row>
    <row r="17" spans="1:14" ht="19.5" customHeight="1">
      <c r="A17" s="14" t="s">
        <v>4</v>
      </c>
      <c r="B17" s="55" t="s">
        <v>120</v>
      </c>
      <c r="C17" s="14" t="s">
        <v>2</v>
      </c>
      <c r="D17" s="59" t="s">
        <v>49</v>
      </c>
      <c r="E17" s="69">
        <v>4</v>
      </c>
      <c r="F17" s="70">
        <v>9</v>
      </c>
      <c r="G17" s="70">
        <v>6</v>
      </c>
      <c r="H17" s="70"/>
      <c r="I17" s="71"/>
      <c r="J17" s="24">
        <f t="shared" si="0"/>
        <v>3</v>
      </c>
      <c r="K17" s="3" t="s">
        <v>0</v>
      </c>
      <c r="L17" s="25">
        <f t="shared" si="1"/>
        <v>0</v>
      </c>
      <c r="M17" s="20"/>
      <c r="N17" s="15"/>
    </row>
    <row r="18" spans="1:14" ht="19.5" customHeight="1">
      <c r="A18" s="14" t="s">
        <v>5</v>
      </c>
      <c r="B18" s="55" t="s">
        <v>66</v>
      </c>
      <c r="C18" s="14" t="s">
        <v>7</v>
      </c>
      <c r="D18" s="59" t="s">
        <v>51</v>
      </c>
      <c r="E18" s="69">
        <v>-8</v>
      </c>
      <c r="F18" s="70">
        <v>4</v>
      </c>
      <c r="G18" s="70">
        <v>-8</v>
      </c>
      <c r="H18" s="70">
        <v>8</v>
      </c>
      <c r="I18" s="71">
        <v>6</v>
      </c>
      <c r="J18" s="24">
        <f t="shared" si="0"/>
        <v>3</v>
      </c>
      <c r="K18" s="3" t="s">
        <v>0</v>
      </c>
      <c r="L18" s="25">
        <f t="shared" si="1"/>
        <v>2</v>
      </c>
      <c r="M18" s="20"/>
      <c r="N18" s="15"/>
    </row>
    <row r="19" spans="1:14" ht="19.5" customHeight="1">
      <c r="A19" s="14" t="s">
        <v>3</v>
      </c>
      <c r="B19" s="28" t="str">
        <f>IF(B16="","",B16)</f>
        <v>Ryška Radek</v>
      </c>
      <c r="C19" s="14" t="s">
        <v>8</v>
      </c>
      <c r="D19" s="30" t="str">
        <f aca="true" t="shared" si="2" ref="D19:D30">IF(D15="","",D15)</f>
        <v>Matuš Jiří</v>
      </c>
      <c r="E19" s="69">
        <v>-10</v>
      </c>
      <c r="F19" s="70">
        <v>-7</v>
      </c>
      <c r="G19" s="70">
        <v>7</v>
      </c>
      <c r="H19" s="70">
        <v>-9</v>
      </c>
      <c r="I19" s="71"/>
      <c r="J19" s="24">
        <f t="shared" si="0"/>
        <v>1</v>
      </c>
      <c r="K19" s="3" t="s">
        <v>0</v>
      </c>
      <c r="L19" s="25">
        <f t="shared" si="1"/>
        <v>3</v>
      </c>
      <c r="M19" s="20"/>
      <c r="N19" s="15"/>
    </row>
    <row r="20" spans="1:14" ht="19.5" customHeight="1">
      <c r="A20" s="14" t="s">
        <v>4</v>
      </c>
      <c r="B20" s="28" t="str">
        <f>IF(B17="","",B17)</f>
        <v>Křístek Jarek</v>
      </c>
      <c r="C20" s="14" t="s">
        <v>6</v>
      </c>
      <c r="D20" s="30" t="str">
        <f t="shared" si="2"/>
        <v>Lazar Daniel</v>
      </c>
      <c r="E20" s="69">
        <v>-3</v>
      </c>
      <c r="F20" s="70">
        <v>4</v>
      </c>
      <c r="G20" s="70">
        <v>-8</v>
      </c>
      <c r="H20" s="70">
        <v>-10</v>
      </c>
      <c r="I20" s="71"/>
      <c r="J20" s="24">
        <f t="shared" si="0"/>
        <v>1</v>
      </c>
      <c r="K20" s="3" t="s">
        <v>0</v>
      </c>
      <c r="L20" s="25">
        <f t="shared" si="1"/>
        <v>3</v>
      </c>
      <c r="M20" s="20"/>
      <c r="N20" s="15"/>
    </row>
    <row r="21" spans="1:14" ht="19.5" customHeight="1">
      <c r="A21" s="14" t="s">
        <v>5</v>
      </c>
      <c r="B21" s="28" t="str">
        <f>IF(B18="","",B18)</f>
        <v>Kvasňák Jiří</v>
      </c>
      <c r="C21" s="14" t="s">
        <v>2</v>
      </c>
      <c r="D21" s="30" t="str">
        <f t="shared" si="2"/>
        <v>Holub Kamil</v>
      </c>
      <c r="E21" s="69">
        <v>-10</v>
      </c>
      <c r="F21" s="70">
        <v>12</v>
      </c>
      <c r="G21" s="70">
        <v>-10</v>
      </c>
      <c r="H21" s="70">
        <v>12</v>
      </c>
      <c r="I21" s="71">
        <v>-8</v>
      </c>
      <c r="J21" s="24">
        <f t="shared" si="0"/>
        <v>2</v>
      </c>
      <c r="K21" s="3" t="s">
        <v>0</v>
      </c>
      <c r="L21" s="25">
        <f t="shared" si="1"/>
        <v>3</v>
      </c>
      <c r="M21" s="20"/>
      <c r="N21" s="15"/>
    </row>
    <row r="22" spans="1:14" ht="19.5" customHeight="1">
      <c r="A22" s="14" t="s">
        <v>1</v>
      </c>
      <c r="B22" s="28" t="str">
        <f>IF(B15="","",B15)</f>
        <v>Knedla Ondřej</v>
      </c>
      <c r="C22" s="14" t="s">
        <v>7</v>
      </c>
      <c r="D22" s="30" t="str">
        <f t="shared" si="2"/>
        <v>Vasko Jakub</v>
      </c>
      <c r="E22" s="69">
        <v>-9</v>
      </c>
      <c r="F22" s="70">
        <v>5</v>
      </c>
      <c r="G22" s="70">
        <v>6</v>
      </c>
      <c r="H22" s="70">
        <v>8</v>
      </c>
      <c r="I22" s="71"/>
      <c r="J22" s="24">
        <f t="shared" si="0"/>
        <v>3</v>
      </c>
      <c r="K22" s="3" t="s">
        <v>0</v>
      </c>
      <c r="L22" s="25">
        <f t="shared" si="1"/>
        <v>1</v>
      </c>
      <c r="M22" s="20"/>
      <c r="N22" s="15"/>
    </row>
    <row r="23" spans="1:14" ht="19.5" customHeight="1">
      <c r="A23" s="14" t="s">
        <v>4</v>
      </c>
      <c r="B23" s="28" t="str">
        <f>IF(B20="","",B20)</f>
        <v>Křístek Jarek</v>
      </c>
      <c r="C23" s="14" t="s">
        <v>8</v>
      </c>
      <c r="D23" s="30" t="str">
        <f t="shared" si="2"/>
        <v>Matuš Jiří</v>
      </c>
      <c r="E23" s="69">
        <v>7</v>
      </c>
      <c r="F23" s="70">
        <v>11</v>
      </c>
      <c r="G23" s="70">
        <v>-15</v>
      </c>
      <c r="H23" s="70">
        <v>5</v>
      </c>
      <c r="I23" s="71"/>
      <c r="J23" s="24">
        <f t="shared" si="0"/>
        <v>3</v>
      </c>
      <c r="K23" s="3" t="s">
        <v>0</v>
      </c>
      <c r="L23" s="25">
        <f t="shared" si="1"/>
        <v>1</v>
      </c>
      <c r="M23" s="20"/>
      <c r="N23" s="15"/>
    </row>
    <row r="24" spans="1:14" ht="19.5" customHeight="1">
      <c r="A24" s="14" t="s">
        <v>5</v>
      </c>
      <c r="B24" s="28" t="str">
        <f>IF(B21="","",B21)</f>
        <v>Kvasňák Jiří</v>
      </c>
      <c r="C24" s="14" t="s">
        <v>6</v>
      </c>
      <c r="D24" s="30" t="str">
        <f t="shared" si="2"/>
        <v>Lazar Daniel</v>
      </c>
      <c r="E24" s="69">
        <v>7</v>
      </c>
      <c r="F24" s="70">
        <v>-8</v>
      </c>
      <c r="G24" s="70">
        <v>-2</v>
      </c>
      <c r="H24" s="70">
        <v>-7</v>
      </c>
      <c r="I24" s="71"/>
      <c r="J24" s="24">
        <f t="shared" si="0"/>
        <v>1</v>
      </c>
      <c r="K24" s="3" t="s">
        <v>0</v>
      </c>
      <c r="L24" s="25">
        <f t="shared" si="1"/>
        <v>3</v>
      </c>
      <c r="M24" s="20"/>
      <c r="N24" s="15"/>
    </row>
    <row r="25" spans="1:14" ht="19.5" customHeight="1">
      <c r="A25" s="14" t="s">
        <v>1</v>
      </c>
      <c r="B25" s="28" t="str">
        <f>IF(B22="","",B22)</f>
        <v>Knedla Ondřej</v>
      </c>
      <c r="C25" s="14" t="s">
        <v>2</v>
      </c>
      <c r="D25" s="30" t="str">
        <f t="shared" si="2"/>
        <v>Holub Kamil</v>
      </c>
      <c r="E25" s="69">
        <v>8</v>
      </c>
      <c r="F25" s="70">
        <v>8</v>
      </c>
      <c r="G25" s="70">
        <v>-8</v>
      </c>
      <c r="H25" s="70">
        <v>-8</v>
      </c>
      <c r="I25" s="71">
        <v>-8</v>
      </c>
      <c r="J25" s="24">
        <f t="shared" si="0"/>
        <v>2</v>
      </c>
      <c r="K25" s="3" t="s">
        <v>0</v>
      </c>
      <c r="L25" s="25">
        <f t="shared" si="1"/>
        <v>3</v>
      </c>
      <c r="M25" s="20"/>
      <c r="N25" s="15"/>
    </row>
    <row r="26" spans="1:14" ht="19.5" customHeight="1">
      <c r="A26" s="14" t="s">
        <v>3</v>
      </c>
      <c r="B26" s="28" t="str">
        <f>IF(B19="","",B19)</f>
        <v>Ryška Radek</v>
      </c>
      <c r="C26" s="14" t="s">
        <v>7</v>
      </c>
      <c r="D26" s="30" t="str">
        <f t="shared" si="2"/>
        <v>Vasko Jakub</v>
      </c>
      <c r="E26" s="69">
        <v>8</v>
      </c>
      <c r="F26" s="70">
        <v>6</v>
      </c>
      <c r="G26" s="70">
        <v>3</v>
      </c>
      <c r="H26" s="70"/>
      <c r="I26" s="71"/>
      <c r="J26" s="24">
        <f t="shared" si="0"/>
        <v>3</v>
      </c>
      <c r="K26" s="3" t="s">
        <v>0</v>
      </c>
      <c r="L26" s="25">
        <f t="shared" si="1"/>
        <v>0</v>
      </c>
      <c r="M26" s="20"/>
      <c r="N26" s="15"/>
    </row>
    <row r="27" spans="1:14" ht="19.5" customHeight="1">
      <c r="A27" s="14" t="s">
        <v>5</v>
      </c>
      <c r="B27" s="28" t="str">
        <f>IF(B24="","",B24)</f>
        <v>Kvasňák Jiří</v>
      </c>
      <c r="C27" s="14" t="s">
        <v>8</v>
      </c>
      <c r="D27" s="30" t="str">
        <f t="shared" si="2"/>
        <v>Matuš Jiří</v>
      </c>
      <c r="E27" s="69">
        <v>-6</v>
      </c>
      <c r="F27" s="70">
        <v>-9</v>
      </c>
      <c r="G27" s="70">
        <v>-8</v>
      </c>
      <c r="H27" s="70"/>
      <c r="I27" s="71"/>
      <c r="J27" s="24">
        <f t="shared" si="0"/>
        <v>0</v>
      </c>
      <c r="K27" s="3" t="s">
        <v>0</v>
      </c>
      <c r="L27" s="25">
        <f t="shared" si="1"/>
        <v>3</v>
      </c>
      <c r="M27" s="20"/>
      <c r="N27" s="15"/>
    </row>
    <row r="28" spans="1:14" ht="19.5" customHeight="1">
      <c r="A28" s="14" t="s">
        <v>1</v>
      </c>
      <c r="B28" s="28" t="str">
        <f>IF(B25="","",B25)</f>
        <v>Knedla Ondřej</v>
      </c>
      <c r="C28" s="14" t="s">
        <v>6</v>
      </c>
      <c r="D28" s="30" t="str">
        <f t="shared" si="2"/>
        <v>Lazar Daniel</v>
      </c>
      <c r="E28" s="69">
        <v>-9</v>
      </c>
      <c r="F28" s="70">
        <v>-7</v>
      </c>
      <c r="G28" s="70">
        <v>8</v>
      </c>
      <c r="H28" s="70">
        <v>-10</v>
      </c>
      <c r="I28" s="71"/>
      <c r="J28" s="24">
        <f t="shared" si="0"/>
        <v>1</v>
      </c>
      <c r="K28" s="3" t="s">
        <v>0</v>
      </c>
      <c r="L28" s="25">
        <f t="shared" si="1"/>
        <v>3</v>
      </c>
      <c r="M28" s="20"/>
      <c r="N28" s="15"/>
    </row>
    <row r="29" spans="1:14" ht="19.5" customHeight="1">
      <c r="A29" s="14" t="s">
        <v>3</v>
      </c>
      <c r="B29" s="28" t="str">
        <f>IF(B26="","",B26)</f>
        <v>Ryška Radek</v>
      </c>
      <c r="C29" s="14" t="s">
        <v>2</v>
      </c>
      <c r="D29" s="30" t="str">
        <f t="shared" si="2"/>
        <v>Holub Kamil</v>
      </c>
      <c r="E29" s="69"/>
      <c r="F29" s="70"/>
      <c r="G29" s="70"/>
      <c r="H29" s="70"/>
      <c r="I29" s="71"/>
      <c r="J29" s="24">
        <f t="shared" si="0"/>
        <v>0</v>
      </c>
      <c r="K29" s="3" t="s">
        <v>0</v>
      </c>
      <c r="L29" s="25">
        <f t="shared" si="1"/>
        <v>0</v>
      </c>
      <c r="M29" s="20"/>
      <c r="N29" s="15"/>
    </row>
    <row r="30" spans="1:14" ht="19.5" customHeight="1" thickBot="1">
      <c r="A30" s="16" t="s">
        <v>4</v>
      </c>
      <c r="B30" s="29" t="str">
        <f>IF(B23="","",B23)</f>
        <v>Křístek Jarek</v>
      </c>
      <c r="C30" s="16" t="s">
        <v>7</v>
      </c>
      <c r="D30" s="31" t="str">
        <f t="shared" si="2"/>
        <v>Vasko Jakub</v>
      </c>
      <c r="E30" s="63">
        <v>8</v>
      </c>
      <c r="F30" s="64">
        <v>9</v>
      </c>
      <c r="G30" s="64">
        <v>10</v>
      </c>
      <c r="H30" s="64"/>
      <c r="I30" s="65"/>
      <c r="J30" s="26">
        <f t="shared" si="0"/>
        <v>3</v>
      </c>
      <c r="K30" s="17" t="s">
        <v>0</v>
      </c>
      <c r="L30" s="27">
        <f t="shared" si="1"/>
        <v>0</v>
      </c>
      <c r="M30" s="21"/>
      <c r="N30" s="18"/>
    </row>
    <row r="33" ht="13.5" thickBot="1"/>
    <row r="34" spans="2:12" ht="19.5" customHeight="1" thickBot="1">
      <c r="B34" s="1"/>
      <c r="C34" s="9"/>
      <c r="D34" s="129" t="s">
        <v>16</v>
      </c>
      <c r="E34" s="90" t="s">
        <v>15</v>
      </c>
      <c r="F34" s="90"/>
      <c r="G34" s="90"/>
      <c r="H34" s="90"/>
      <c r="I34" s="90"/>
      <c r="J34" s="38">
        <f>IF(J13="","",COUNTIF(J13:J30,"=3"))</f>
        <v>7</v>
      </c>
      <c r="K34" s="10" t="s">
        <v>0</v>
      </c>
      <c r="L34" s="39">
        <f>IF(L13="","",COUNTIF(L13:L30,"=3"))</f>
        <v>10</v>
      </c>
    </row>
    <row r="35" spans="2:12" ht="13.5" customHeight="1" thickBot="1">
      <c r="B35" s="9"/>
      <c r="C35" s="9"/>
      <c r="D35" s="129"/>
      <c r="E35" s="8"/>
      <c r="F35" s="8"/>
      <c r="G35" s="8"/>
      <c r="H35" s="8"/>
      <c r="I35" s="8"/>
      <c r="J35" s="5"/>
      <c r="L35" s="5"/>
    </row>
    <row r="36" spans="2:12" ht="19.5" customHeight="1" thickBot="1">
      <c r="B36" s="9"/>
      <c r="C36" s="9"/>
      <c r="D36" s="129"/>
      <c r="E36" s="90" t="s">
        <v>9</v>
      </c>
      <c r="F36" s="90"/>
      <c r="G36" s="90"/>
      <c r="H36" s="90"/>
      <c r="I36" s="90"/>
      <c r="J36" s="38">
        <f>IF(J13="","",SUM(J13:J30))</f>
        <v>31</v>
      </c>
      <c r="K36" s="10" t="s">
        <v>0</v>
      </c>
      <c r="L36" s="39">
        <f>IF(L13="","",SUM(L13:L30))</f>
        <v>35</v>
      </c>
    </row>
    <row r="37" spans="2:12" ht="13.5" customHeight="1" thickBot="1">
      <c r="B37" s="9"/>
      <c r="C37" s="9"/>
      <c r="D37" s="129"/>
      <c r="E37" s="8"/>
      <c r="F37" s="8"/>
      <c r="G37" s="8"/>
      <c r="H37" s="8"/>
      <c r="I37" s="8"/>
      <c r="J37" s="5"/>
      <c r="L37" s="5"/>
    </row>
    <row r="38" spans="2:12" ht="19.5" customHeight="1" thickBot="1">
      <c r="B38" s="9"/>
      <c r="C38" s="9"/>
      <c r="D38" s="129"/>
      <c r="E38" s="90" t="s">
        <v>14</v>
      </c>
      <c r="F38" s="90"/>
      <c r="G38" s="90"/>
      <c r="H38" s="90"/>
      <c r="I38" s="90"/>
      <c r="J38" s="38">
        <f>IF(J13="","",(-SUMIF(E13:I30,"&lt;0")+11*COUNTIF(E13:I30,"&gt;0")))</f>
        <v>624</v>
      </c>
      <c r="K38" s="10" t="s">
        <v>0</v>
      </c>
      <c r="L38" s="39">
        <f>IF(L13="","",(SUMIF(E13:I30,"&gt;=0")+11*COUNTIF(E13:I30,"&lt;0")))</f>
        <v>616</v>
      </c>
    </row>
  </sheetData>
  <sheetProtection password="CAA7" sheet="1" objects="1" scenarios="1" selectLockedCells="1" selectUnlockedCells="1"/>
  <mergeCells count="11">
    <mergeCell ref="E38:I38"/>
    <mergeCell ref="D34:D38"/>
    <mergeCell ref="E34:I34"/>
    <mergeCell ref="E36:I36"/>
    <mergeCell ref="E11:I11"/>
    <mergeCell ref="J11:N11"/>
    <mergeCell ref="A1:N1"/>
    <mergeCell ref="C5:I5"/>
    <mergeCell ref="C7:I7"/>
    <mergeCell ref="L5:M5"/>
    <mergeCell ref="L7:M7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25" t="str">
        <f>'Tabulka 6'!A1:Y1</f>
        <v>Turnaj čtyřčlenných družstev 31.3.2007 Brno-Líšeň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4" ht="13.5" thickBot="1"/>
    <row r="5" spans="1:14" s="44" customFormat="1" ht="19.5" customHeight="1" thickBot="1">
      <c r="A5" s="40"/>
      <c r="B5" s="41" t="s">
        <v>11</v>
      </c>
      <c r="C5" s="126" t="str">
        <f>'Tabulka 6'!AB13</f>
        <v>Líšeň</v>
      </c>
      <c r="D5" s="127"/>
      <c r="E5" s="127"/>
      <c r="F5" s="127"/>
      <c r="G5" s="127"/>
      <c r="H5" s="127"/>
      <c r="I5" s="127"/>
      <c r="J5" s="42"/>
      <c r="K5" s="43"/>
      <c r="L5" s="126">
        <f>IF(J13="","",J34)</f>
        <v>1</v>
      </c>
      <c r="M5" s="128"/>
      <c r="N5" s="43"/>
    </row>
    <row r="6" spans="1:14" s="44" customFormat="1" ht="19.5" customHeight="1" thickBot="1">
      <c r="A6" s="40"/>
      <c r="B6" s="41"/>
      <c r="C6" s="40"/>
      <c r="D6" s="45"/>
      <c r="J6" s="46"/>
      <c r="K6" s="40"/>
      <c r="L6" s="47"/>
      <c r="M6" s="40"/>
      <c r="N6" s="40"/>
    </row>
    <row r="7" spans="1:14" s="44" customFormat="1" ht="19.5" customHeight="1" thickBot="1">
      <c r="A7" s="40"/>
      <c r="B7" s="41" t="s">
        <v>12</v>
      </c>
      <c r="C7" s="126" t="str">
        <f>'Tabulka 6'!AB9</f>
        <v>Ostrava</v>
      </c>
      <c r="D7" s="127"/>
      <c r="E7" s="127"/>
      <c r="F7" s="127"/>
      <c r="G7" s="127"/>
      <c r="H7" s="127"/>
      <c r="I7" s="127"/>
      <c r="J7" s="42"/>
      <c r="K7" s="43"/>
      <c r="L7" s="126">
        <f>IF(L13="","",L34)</f>
        <v>10</v>
      </c>
      <c r="M7" s="128"/>
      <c r="N7" s="43"/>
    </row>
    <row r="11" spans="2:14" s="5" customFormat="1" ht="12.75">
      <c r="B11" s="5" t="s">
        <v>11</v>
      </c>
      <c r="D11" s="5" t="s">
        <v>12</v>
      </c>
      <c r="E11" s="90" t="s">
        <v>9</v>
      </c>
      <c r="F11" s="90"/>
      <c r="G11" s="90"/>
      <c r="H11" s="90"/>
      <c r="I11" s="90"/>
      <c r="J11" s="90" t="s">
        <v>10</v>
      </c>
      <c r="K11" s="90"/>
      <c r="L11" s="90"/>
      <c r="M11" s="90"/>
      <c r="N11" s="90"/>
    </row>
    <row r="12" ht="6" customHeight="1" thickBot="1"/>
    <row r="13" spans="1:14" ht="19.5" customHeight="1">
      <c r="A13" s="11"/>
      <c r="B13" s="52" t="s">
        <v>86</v>
      </c>
      <c r="C13" s="11"/>
      <c r="D13" s="56" t="s">
        <v>106</v>
      </c>
      <c r="E13" s="60">
        <v>-3</v>
      </c>
      <c r="F13" s="61">
        <v>-5</v>
      </c>
      <c r="G13" s="61">
        <v>-4</v>
      </c>
      <c r="H13" s="61"/>
      <c r="I13" s="62"/>
      <c r="J13" s="22">
        <f aca="true" t="shared" si="0" ref="J13:J30">IF(B13="","",COUNTIF(E13:I13,"&gt;0"))</f>
        <v>0</v>
      </c>
      <c r="K13" s="12" t="s">
        <v>0</v>
      </c>
      <c r="L13" s="23">
        <f aca="true" t="shared" si="1" ref="L13:L30">IF(D13="","",COUNTIF(E13:I13,"&lt;0"))</f>
        <v>3</v>
      </c>
      <c r="M13" s="19"/>
      <c r="N13" s="13"/>
    </row>
    <row r="14" spans="1:14" ht="19.5" customHeight="1" thickBot="1">
      <c r="A14" s="16"/>
      <c r="B14" s="53" t="s">
        <v>99</v>
      </c>
      <c r="C14" s="16"/>
      <c r="D14" s="57" t="s">
        <v>97</v>
      </c>
      <c r="E14" s="63">
        <v>-8</v>
      </c>
      <c r="F14" s="64">
        <v>-14</v>
      </c>
      <c r="G14" s="64">
        <v>-3</v>
      </c>
      <c r="H14" s="64"/>
      <c r="I14" s="65"/>
      <c r="J14" s="26">
        <f t="shared" si="0"/>
        <v>0</v>
      </c>
      <c r="K14" s="17" t="s">
        <v>0</v>
      </c>
      <c r="L14" s="27">
        <f t="shared" si="1"/>
        <v>3</v>
      </c>
      <c r="M14" s="21"/>
      <c r="N14" s="18"/>
    </row>
    <row r="15" spans="1:14" ht="19.5" customHeight="1">
      <c r="A15" s="32" t="s">
        <v>1</v>
      </c>
      <c r="B15" s="54" t="s">
        <v>71</v>
      </c>
      <c r="C15" s="32" t="s">
        <v>8</v>
      </c>
      <c r="D15" s="58" t="s">
        <v>55</v>
      </c>
      <c r="E15" s="88">
        <v>5</v>
      </c>
      <c r="F15" s="67">
        <v>-7</v>
      </c>
      <c r="G15" s="67">
        <v>-7</v>
      </c>
      <c r="H15" s="67">
        <v>-5</v>
      </c>
      <c r="I15" s="68"/>
      <c r="J15" s="33">
        <f t="shared" si="0"/>
        <v>1</v>
      </c>
      <c r="K15" s="34" t="s">
        <v>0</v>
      </c>
      <c r="L15" s="35">
        <f t="shared" si="1"/>
        <v>3</v>
      </c>
      <c r="M15" s="36"/>
      <c r="N15" s="37"/>
    </row>
    <row r="16" spans="1:14" ht="19.5" customHeight="1">
      <c r="A16" s="14" t="s">
        <v>3</v>
      </c>
      <c r="B16" s="55" t="s">
        <v>72</v>
      </c>
      <c r="C16" s="14" t="s">
        <v>6</v>
      </c>
      <c r="D16" s="59" t="s">
        <v>109</v>
      </c>
      <c r="E16" s="69">
        <v>-4</v>
      </c>
      <c r="F16" s="70">
        <v>6</v>
      </c>
      <c r="G16" s="70">
        <v>-4</v>
      </c>
      <c r="H16" s="70">
        <v>-6</v>
      </c>
      <c r="I16" s="71"/>
      <c r="J16" s="24">
        <f t="shared" si="0"/>
        <v>1</v>
      </c>
      <c r="K16" s="3" t="s">
        <v>0</v>
      </c>
      <c r="L16" s="25">
        <f t="shared" si="1"/>
        <v>3</v>
      </c>
      <c r="M16" s="20"/>
      <c r="N16" s="15"/>
    </row>
    <row r="17" spans="1:14" ht="19.5" customHeight="1">
      <c r="A17" s="14" t="s">
        <v>4</v>
      </c>
      <c r="B17" s="55" t="s">
        <v>110</v>
      </c>
      <c r="C17" s="14" t="s">
        <v>2</v>
      </c>
      <c r="D17" s="59" t="s">
        <v>56</v>
      </c>
      <c r="E17" s="69">
        <v>7</v>
      </c>
      <c r="F17" s="70">
        <v>-7</v>
      </c>
      <c r="G17" s="70">
        <v>-8</v>
      </c>
      <c r="H17" s="70">
        <v>-9</v>
      </c>
      <c r="I17" s="71"/>
      <c r="J17" s="24">
        <f t="shared" si="0"/>
        <v>1</v>
      </c>
      <c r="K17" s="3" t="s">
        <v>0</v>
      </c>
      <c r="L17" s="25">
        <f t="shared" si="1"/>
        <v>3</v>
      </c>
      <c r="M17" s="20"/>
      <c r="N17" s="15"/>
    </row>
    <row r="18" spans="1:14" ht="19.5" customHeight="1">
      <c r="A18" s="14" t="s">
        <v>5</v>
      </c>
      <c r="B18" s="55" t="s">
        <v>70</v>
      </c>
      <c r="C18" s="14" t="s">
        <v>7</v>
      </c>
      <c r="D18" s="59" t="s">
        <v>54</v>
      </c>
      <c r="E18" s="69">
        <v>-7</v>
      </c>
      <c r="F18" s="70">
        <v>6</v>
      </c>
      <c r="G18" s="70">
        <v>6</v>
      </c>
      <c r="H18" s="70">
        <v>6</v>
      </c>
      <c r="I18" s="71"/>
      <c r="J18" s="24">
        <f t="shared" si="0"/>
        <v>3</v>
      </c>
      <c r="K18" s="3" t="s">
        <v>0</v>
      </c>
      <c r="L18" s="25">
        <f t="shared" si="1"/>
        <v>1</v>
      </c>
      <c r="M18" s="20"/>
      <c r="N18" s="15"/>
    </row>
    <row r="19" spans="1:14" ht="19.5" customHeight="1">
      <c r="A19" s="14" t="s">
        <v>3</v>
      </c>
      <c r="B19" s="28" t="str">
        <f>IF(B16="","",B16)</f>
        <v>Hlaváč David</v>
      </c>
      <c r="C19" s="14" t="s">
        <v>8</v>
      </c>
      <c r="D19" s="30" t="str">
        <f aca="true" t="shared" si="2" ref="D19:D30">IF(D15="","",D15)</f>
        <v>Bednář Petr</v>
      </c>
      <c r="E19" s="69">
        <v>6</v>
      </c>
      <c r="F19" s="70">
        <v>-6</v>
      </c>
      <c r="G19" s="70">
        <v>-7</v>
      </c>
      <c r="H19" s="70">
        <v>-6</v>
      </c>
      <c r="I19" s="71"/>
      <c r="J19" s="24">
        <f t="shared" si="0"/>
        <v>1</v>
      </c>
      <c r="K19" s="3" t="s">
        <v>0</v>
      </c>
      <c r="L19" s="25">
        <f t="shared" si="1"/>
        <v>3</v>
      </c>
      <c r="M19" s="20"/>
      <c r="N19" s="15"/>
    </row>
    <row r="20" spans="1:14" ht="19.5" customHeight="1">
      <c r="A20" s="14" t="s">
        <v>4</v>
      </c>
      <c r="B20" s="28" t="str">
        <f>IF(B17="","",B17)</f>
        <v>Čechová Anička</v>
      </c>
      <c r="C20" s="14" t="s">
        <v>6</v>
      </c>
      <c r="D20" s="30" t="str">
        <f t="shared" si="2"/>
        <v>Bubeník Pepa</v>
      </c>
      <c r="E20" s="69">
        <v>-7</v>
      </c>
      <c r="F20" s="70">
        <v>-8</v>
      </c>
      <c r="G20" s="70">
        <v>-6</v>
      </c>
      <c r="H20" s="70"/>
      <c r="I20" s="71"/>
      <c r="J20" s="24">
        <f t="shared" si="0"/>
        <v>0</v>
      </c>
      <c r="K20" s="3" t="s">
        <v>0</v>
      </c>
      <c r="L20" s="25">
        <f t="shared" si="1"/>
        <v>3</v>
      </c>
      <c r="M20" s="20"/>
      <c r="N20" s="15"/>
    </row>
    <row r="21" spans="1:14" ht="19.5" customHeight="1">
      <c r="A21" s="14" t="s">
        <v>5</v>
      </c>
      <c r="B21" s="28" t="str">
        <f>IF(B18="","",B18)</f>
        <v>Traxler Jan</v>
      </c>
      <c r="C21" s="14" t="s">
        <v>2</v>
      </c>
      <c r="D21" s="30" t="str">
        <f t="shared" si="2"/>
        <v>Podaná Veronika</v>
      </c>
      <c r="E21" s="69">
        <v>-4</v>
      </c>
      <c r="F21" s="70">
        <v>-5</v>
      </c>
      <c r="G21" s="70">
        <v>-6</v>
      </c>
      <c r="H21" s="70"/>
      <c r="I21" s="71"/>
      <c r="J21" s="24">
        <f t="shared" si="0"/>
        <v>0</v>
      </c>
      <c r="K21" s="3" t="s">
        <v>0</v>
      </c>
      <c r="L21" s="25">
        <f t="shared" si="1"/>
        <v>3</v>
      </c>
      <c r="M21" s="20"/>
      <c r="N21" s="15"/>
    </row>
    <row r="22" spans="1:14" ht="19.5" customHeight="1">
      <c r="A22" s="14" t="s">
        <v>1</v>
      </c>
      <c r="B22" s="28" t="str">
        <f>IF(B15="","",B15)</f>
        <v>Maliňák Petr</v>
      </c>
      <c r="C22" s="14" t="s">
        <v>7</v>
      </c>
      <c r="D22" s="30" t="str">
        <f t="shared" si="2"/>
        <v>Linka Vítězslav</v>
      </c>
      <c r="E22" s="69">
        <v>-6</v>
      </c>
      <c r="F22" s="70">
        <v>-7</v>
      </c>
      <c r="G22" s="70">
        <v>-4</v>
      </c>
      <c r="H22" s="70"/>
      <c r="I22" s="71"/>
      <c r="J22" s="24">
        <f t="shared" si="0"/>
        <v>0</v>
      </c>
      <c r="K22" s="3" t="s">
        <v>0</v>
      </c>
      <c r="L22" s="25">
        <f t="shared" si="1"/>
        <v>3</v>
      </c>
      <c r="M22" s="20"/>
      <c r="N22" s="15"/>
    </row>
    <row r="23" spans="1:14" ht="19.5" customHeight="1">
      <c r="A23" s="14" t="s">
        <v>4</v>
      </c>
      <c r="B23" s="28" t="str">
        <f>IF(B20="","",B20)</f>
        <v>Čechová Anička</v>
      </c>
      <c r="C23" s="14" t="s">
        <v>8</v>
      </c>
      <c r="D23" s="30" t="str">
        <f t="shared" si="2"/>
        <v>Bednář Petr</v>
      </c>
      <c r="E23" s="69">
        <v>6</v>
      </c>
      <c r="F23" s="70">
        <v>-7</v>
      </c>
      <c r="G23" s="70">
        <v>-8</v>
      </c>
      <c r="H23" s="70">
        <v>-5</v>
      </c>
      <c r="I23" s="71"/>
      <c r="J23" s="24">
        <f t="shared" si="0"/>
        <v>1</v>
      </c>
      <c r="K23" s="3" t="s">
        <v>0</v>
      </c>
      <c r="L23" s="25">
        <f t="shared" si="1"/>
        <v>3</v>
      </c>
      <c r="M23" s="20"/>
      <c r="N23" s="15"/>
    </row>
    <row r="24" spans="1:14" ht="19.5" customHeight="1">
      <c r="A24" s="14" t="s">
        <v>5</v>
      </c>
      <c r="B24" s="28" t="str">
        <f>IF(B21="","",B21)</f>
        <v>Traxler Jan</v>
      </c>
      <c r="C24" s="14" t="s">
        <v>6</v>
      </c>
      <c r="D24" s="30" t="str">
        <f t="shared" si="2"/>
        <v>Bubeník Pepa</v>
      </c>
      <c r="E24" s="69"/>
      <c r="F24" s="70"/>
      <c r="G24" s="70"/>
      <c r="H24" s="70"/>
      <c r="I24" s="71"/>
      <c r="J24" s="24">
        <f t="shared" si="0"/>
        <v>0</v>
      </c>
      <c r="K24" s="3" t="s">
        <v>0</v>
      </c>
      <c r="L24" s="25">
        <f t="shared" si="1"/>
        <v>0</v>
      </c>
      <c r="M24" s="20"/>
      <c r="N24" s="15"/>
    </row>
    <row r="25" spans="1:14" ht="19.5" customHeight="1">
      <c r="A25" s="14" t="s">
        <v>1</v>
      </c>
      <c r="B25" s="28" t="str">
        <f>IF(B22="","",B22)</f>
        <v>Maliňák Petr</v>
      </c>
      <c r="C25" s="14" t="s">
        <v>2</v>
      </c>
      <c r="D25" s="30" t="str">
        <f t="shared" si="2"/>
        <v>Podaná Veronika</v>
      </c>
      <c r="E25" s="69"/>
      <c r="F25" s="70"/>
      <c r="G25" s="70"/>
      <c r="H25" s="70"/>
      <c r="I25" s="71"/>
      <c r="J25" s="24">
        <f t="shared" si="0"/>
        <v>0</v>
      </c>
      <c r="K25" s="3" t="s">
        <v>0</v>
      </c>
      <c r="L25" s="25">
        <f t="shared" si="1"/>
        <v>0</v>
      </c>
      <c r="M25" s="20"/>
      <c r="N25" s="15"/>
    </row>
    <row r="26" spans="1:14" ht="19.5" customHeight="1">
      <c r="A26" s="14" t="s">
        <v>3</v>
      </c>
      <c r="B26" s="28" t="str">
        <f>IF(B19="","",B19)</f>
        <v>Hlaváč David</v>
      </c>
      <c r="C26" s="14" t="s">
        <v>7</v>
      </c>
      <c r="D26" s="30" t="str">
        <f t="shared" si="2"/>
        <v>Linka Vítězslav</v>
      </c>
      <c r="E26" s="69"/>
      <c r="F26" s="70"/>
      <c r="G26" s="70"/>
      <c r="H26" s="70"/>
      <c r="I26" s="71"/>
      <c r="J26" s="24">
        <f t="shared" si="0"/>
        <v>0</v>
      </c>
      <c r="K26" s="3" t="s">
        <v>0</v>
      </c>
      <c r="L26" s="25">
        <f t="shared" si="1"/>
        <v>0</v>
      </c>
      <c r="M26" s="20"/>
      <c r="N26" s="15"/>
    </row>
    <row r="27" spans="1:14" ht="19.5" customHeight="1">
      <c r="A27" s="14" t="s">
        <v>5</v>
      </c>
      <c r="B27" s="28" t="str">
        <f>IF(B24="","",B24)</f>
        <v>Traxler Jan</v>
      </c>
      <c r="C27" s="14" t="s">
        <v>8</v>
      </c>
      <c r="D27" s="30" t="str">
        <f t="shared" si="2"/>
        <v>Bednář Petr</v>
      </c>
      <c r="E27" s="69"/>
      <c r="F27" s="70"/>
      <c r="G27" s="70"/>
      <c r="H27" s="70"/>
      <c r="I27" s="71"/>
      <c r="J27" s="24">
        <f t="shared" si="0"/>
        <v>0</v>
      </c>
      <c r="K27" s="3" t="s">
        <v>0</v>
      </c>
      <c r="L27" s="25">
        <f t="shared" si="1"/>
        <v>0</v>
      </c>
      <c r="M27" s="20"/>
      <c r="N27" s="15"/>
    </row>
    <row r="28" spans="1:14" ht="19.5" customHeight="1">
      <c r="A28" s="14" t="s">
        <v>1</v>
      </c>
      <c r="B28" s="28" t="str">
        <f>IF(B25="","",B25)</f>
        <v>Maliňák Petr</v>
      </c>
      <c r="C28" s="14" t="s">
        <v>6</v>
      </c>
      <c r="D28" s="30" t="str">
        <f t="shared" si="2"/>
        <v>Bubeník Pepa</v>
      </c>
      <c r="E28" s="69"/>
      <c r="F28" s="70"/>
      <c r="G28" s="70"/>
      <c r="H28" s="70"/>
      <c r="I28" s="71"/>
      <c r="J28" s="24">
        <f t="shared" si="0"/>
        <v>0</v>
      </c>
      <c r="K28" s="3" t="s">
        <v>0</v>
      </c>
      <c r="L28" s="25">
        <f t="shared" si="1"/>
        <v>0</v>
      </c>
      <c r="M28" s="20"/>
      <c r="N28" s="15"/>
    </row>
    <row r="29" spans="1:14" ht="19.5" customHeight="1">
      <c r="A29" s="14" t="s">
        <v>3</v>
      </c>
      <c r="B29" s="28" t="str">
        <f>IF(B26="","",B26)</f>
        <v>Hlaváč David</v>
      </c>
      <c r="C29" s="14" t="s">
        <v>2</v>
      </c>
      <c r="D29" s="30" t="str">
        <f t="shared" si="2"/>
        <v>Podaná Veronika</v>
      </c>
      <c r="E29" s="69"/>
      <c r="F29" s="70"/>
      <c r="G29" s="70"/>
      <c r="H29" s="70"/>
      <c r="I29" s="71"/>
      <c r="J29" s="24">
        <f t="shared" si="0"/>
        <v>0</v>
      </c>
      <c r="K29" s="3" t="s">
        <v>0</v>
      </c>
      <c r="L29" s="25">
        <f t="shared" si="1"/>
        <v>0</v>
      </c>
      <c r="M29" s="20"/>
      <c r="N29" s="15"/>
    </row>
    <row r="30" spans="1:14" ht="19.5" customHeight="1" thickBot="1">
      <c r="A30" s="16" t="s">
        <v>4</v>
      </c>
      <c r="B30" s="29" t="str">
        <f>IF(B23="","",B23)</f>
        <v>Čechová Anička</v>
      </c>
      <c r="C30" s="16" t="s">
        <v>7</v>
      </c>
      <c r="D30" s="31" t="str">
        <f t="shared" si="2"/>
        <v>Linka Vítězslav</v>
      </c>
      <c r="E30" s="63"/>
      <c r="F30" s="64"/>
      <c r="G30" s="64"/>
      <c r="H30" s="64"/>
      <c r="I30" s="65"/>
      <c r="J30" s="26">
        <f t="shared" si="0"/>
        <v>0</v>
      </c>
      <c r="K30" s="17" t="s">
        <v>0</v>
      </c>
      <c r="L30" s="27">
        <f t="shared" si="1"/>
        <v>0</v>
      </c>
      <c r="M30" s="21"/>
      <c r="N30" s="18"/>
    </row>
    <row r="33" ht="13.5" thickBot="1"/>
    <row r="34" spans="2:12" ht="19.5" customHeight="1" thickBot="1">
      <c r="B34" s="1"/>
      <c r="C34" s="9"/>
      <c r="D34" s="129" t="s">
        <v>16</v>
      </c>
      <c r="E34" s="90" t="s">
        <v>15</v>
      </c>
      <c r="F34" s="90"/>
      <c r="G34" s="90"/>
      <c r="H34" s="90"/>
      <c r="I34" s="90"/>
      <c r="J34" s="38">
        <f>IF(J13="","",COUNTIF(J13:J30,"=3"))</f>
        <v>1</v>
      </c>
      <c r="K34" s="10" t="s">
        <v>0</v>
      </c>
      <c r="L34" s="39">
        <f>IF(L13="","",COUNTIF(L13:L30,"=3"))</f>
        <v>10</v>
      </c>
    </row>
    <row r="35" spans="2:12" ht="13.5" customHeight="1" thickBot="1">
      <c r="B35" s="9"/>
      <c r="C35" s="9"/>
      <c r="D35" s="129"/>
      <c r="E35" s="8"/>
      <c r="F35" s="8"/>
      <c r="G35" s="8"/>
      <c r="H35" s="8"/>
      <c r="I35" s="8"/>
      <c r="J35" s="5"/>
      <c r="L35" s="5"/>
    </row>
    <row r="36" spans="2:12" ht="19.5" customHeight="1" thickBot="1">
      <c r="B36" s="9"/>
      <c r="C36" s="9"/>
      <c r="D36" s="129"/>
      <c r="E36" s="90" t="s">
        <v>9</v>
      </c>
      <c r="F36" s="90"/>
      <c r="G36" s="90"/>
      <c r="H36" s="90"/>
      <c r="I36" s="90"/>
      <c r="J36" s="38">
        <f>IF(J13="","",SUM(J13:J30))</f>
        <v>8</v>
      </c>
      <c r="K36" s="10" t="s">
        <v>0</v>
      </c>
      <c r="L36" s="39">
        <f>IF(L13="","",SUM(L13:L30))</f>
        <v>31</v>
      </c>
    </row>
    <row r="37" spans="2:12" ht="13.5" customHeight="1" thickBot="1">
      <c r="B37" s="9"/>
      <c r="C37" s="9"/>
      <c r="D37" s="129"/>
      <c r="E37" s="8"/>
      <c r="F37" s="8"/>
      <c r="G37" s="8"/>
      <c r="H37" s="8"/>
      <c r="I37" s="8"/>
      <c r="J37" s="5"/>
      <c r="L37" s="5"/>
    </row>
    <row r="38" spans="2:12" ht="19.5" customHeight="1" thickBot="1">
      <c r="B38" s="9"/>
      <c r="C38" s="9"/>
      <c r="D38" s="129"/>
      <c r="E38" s="90" t="s">
        <v>14</v>
      </c>
      <c r="F38" s="90"/>
      <c r="G38" s="90"/>
      <c r="H38" s="90"/>
      <c r="I38" s="90"/>
      <c r="J38" s="38">
        <f>IF(J13="","",(-SUMIF(E13:I30,"&lt;0")+11*COUNTIF(E13:I30,"&gt;0")))</f>
        <v>281</v>
      </c>
      <c r="K38" s="10" t="s">
        <v>0</v>
      </c>
      <c r="L38" s="39">
        <f>IF(L13="","",(SUMIF(E13:I30,"&gt;=0")+11*COUNTIF(E13:I30,"&lt;0")))</f>
        <v>389</v>
      </c>
    </row>
  </sheetData>
  <sheetProtection password="CAA7" sheet="1" objects="1" scenarios="1" selectLockedCells="1" selectUnlockedCells="1"/>
  <mergeCells count="11">
    <mergeCell ref="E11:I11"/>
    <mergeCell ref="J11:N11"/>
    <mergeCell ref="A1:N1"/>
    <mergeCell ref="C5:I5"/>
    <mergeCell ref="C7:I7"/>
    <mergeCell ref="L5:M5"/>
    <mergeCell ref="L7:M7"/>
    <mergeCell ref="E38:I38"/>
    <mergeCell ref="D34:D38"/>
    <mergeCell ref="E34:I34"/>
    <mergeCell ref="E36:I36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Z38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25" t="str">
        <f>'Tabulka 6'!A1:Y1</f>
        <v>Turnaj čtyřčlenných družstev 31.3.2007 Brno-Líšeň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4" ht="13.5" thickBot="1"/>
    <row r="5" spans="1:14" s="44" customFormat="1" ht="19.5" customHeight="1" thickBot="1">
      <c r="A5" s="40"/>
      <c r="B5" s="41" t="s">
        <v>11</v>
      </c>
      <c r="C5" s="126" t="str">
        <f>'Tabulka 6'!AB15</f>
        <v>Plzeň</v>
      </c>
      <c r="D5" s="127"/>
      <c r="E5" s="127"/>
      <c r="F5" s="127"/>
      <c r="G5" s="127"/>
      <c r="H5" s="127"/>
      <c r="I5" s="127"/>
      <c r="J5" s="42"/>
      <c r="K5" s="43"/>
      <c r="L5" s="126">
        <f>IF(J13="","",J34)</f>
        <v>3</v>
      </c>
      <c r="M5" s="128"/>
      <c r="N5" s="43"/>
    </row>
    <row r="6" spans="1:14" s="44" customFormat="1" ht="19.5" customHeight="1" thickBot="1">
      <c r="A6" s="40"/>
      <c r="B6" s="41"/>
      <c r="C6" s="40"/>
      <c r="D6" s="45"/>
      <c r="J6" s="46"/>
      <c r="K6" s="40"/>
      <c r="L6" s="47"/>
      <c r="M6" s="40"/>
      <c r="N6" s="40"/>
    </row>
    <row r="7" spans="1:14" s="44" customFormat="1" ht="19.5" customHeight="1" thickBot="1">
      <c r="A7" s="40"/>
      <c r="B7" s="41" t="s">
        <v>12</v>
      </c>
      <c r="C7" s="126" t="str">
        <f>'Tabulka 6'!AB7</f>
        <v>Žabovřesky</v>
      </c>
      <c r="D7" s="127"/>
      <c r="E7" s="127"/>
      <c r="F7" s="127"/>
      <c r="G7" s="127"/>
      <c r="H7" s="127"/>
      <c r="I7" s="127"/>
      <c r="J7" s="42"/>
      <c r="K7" s="43"/>
      <c r="L7" s="126">
        <f>IF(L13="","",L34)</f>
        <v>10</v>
      </c>
      <c r="M7" s="128"/>
      <c r="N7" s="43"/>
    </row>
    <row r="11" spans="2:14" s="5" customFormat="1" ht="12.75">
      <c r="B11" s="5" t="s">
        <v>11</v>
      </c>
      <c r="D11" s="5" t="s">
        <v>12</v>
      </c>
      <c r="E11" s="90" t="s">
        <v>9</v>
      </c>
      <c r="F11" s="90"/>
      <c r="G11" s="90"/>
      <c r="H11" s="90"/>
      <c r="I11" s="90"/>
      <c r="J11" s="90" t="s">
        <v>10</v>
      </c>
      <c r="K11" s="90"/>
      <c r="L11" s="90"/>
      <c r="M11" s="90"/>
      <c r="N11" s="90"/>
    </row>
    <row r="12" ht="6" customHeight="1" thickBot="1"/>
    <row r="13" spans="1:26" ht="19.5" customHeight="1">
      <c r="A13" s="11"/>
      <c r="B13" s="56" t="s">
        <v>78</v>
      </c>
      <c r="C13" s="11"/>
      <c r="D13" s="56" t="s">
        <v>107</v>
      </c>
      <c r="E13" s="60">
        <v>-1</v>
      </c>
      <c r="F13" s="61">
        <v>3</v>
      </c>
      <c r="G13" s="61">
        <v>-9</v>
      </c>
      <c r="H13" s="61">
        <v>-10</v>
      </c>
      <c r="I13" s="62"/>
      <c r="J13" s="22">
        <f aca="true" t="shared" si="0" ref="J13:J30">IF(B13="","",COUNTIF(E13:I13,"&gt;0"))</f>
        <v>1</v>
      </c>
      <c r="K13" s="12" t="s">
        <v>0</v>
      </c>
      <c r="L13" s="23">
        <f aca="true" t="shared" si="1" ref="L13:L30">IF(D13="","",COUNTIF(E13:I13,"&lt;0"))</f>
        <v>3</v>
      </c>
      <c r="M13" s="19"/>
      <c r="N13" s="13"/>
      <c r="P13"/>
      <c r="Q13"/>
      <c r="R13"/>
      <c r="S13"/>
      <c r="T13"/>
      <c r="U13"/>
      <c r="V13"/>
      <c r="W13"/>
      <c r="X13"/>
      <c r="Y13"/>
      <c r="Z13"/>
    </row>
    <row r="14" spans="1:26" ht="19.5" customHeight="1" thickBot="1">
      <c r="A14" s="16"/>
      <c r="B14" s="57" t="s">
        <v>77</v>
      </c>
      <c r="C14" s="16"/>
      <c r="D14" s="57" t="s">
        <v>108</v>
      </c>
      <c r="E14" s="63">
        <v>-9</v>
      </c>
      <c r="F14" s="64">
        <v>-7</v>
      </c>
      <c r="G14" s="64">
        <v>-3</v>
      </c>
      <c r="H14" s="64"/>
      <c r="I14" s="65"/>
      <c r="J14" s="26">
        <f t="shared" si="0"/>
        <v>0</v>
      </c>
      <c r="K14" s="17" t="s">
        <v>0</v>
      </c>
      <c r="L14" s="27">
        <f t="shared" si="1"/>
        <v>3</v>
      </c>
      <c r="M14" s="21"/>
      <c r="N14" s="18"/>
      <c r="P14"/>
      <c r="Q14"/>
      <c r="R14"/>
      <c r="S14"/>
      <c r="T14"/>
      <c r="U14"/>
      <c r="V14"/>
      <c r="W14"/>
      <c r="X14"/>
      <c r="Y14"/>
      <c r="Z14"/>
    </row>
    <row r="15" spans="1:26" ht="19.5" customHeight="1">
      <c r="A15" s="32" t="s">
        <v>1</v>
      </c>
      <c r="B15" s="58" t="s">
        <v>58</v>
      </c>
      <c r="C15" s="32" t="s">
        <v>8</v>
      </c>
      <c r="D15" s="58" t="s">
        <v>44</v>
      </c>
      <c r="E15" s="66">
        <v>9</v>
      </c>
      <c r="F15" s="67">
        <v>-8</v>
      </c>
      <c r="G15" s="67">
        <v>-4</v>
      </c>
      <c r="H15" s="67">
        <v>-5</v>
      </c>
      <c r="I15" s="68"/>
      <c r="J15" s="33">
        <f t="shared" si="0"/>
        <v>1</v>
      </c>
      <c r="K15" s="34" t="s">
        <v>0</v>
      </c>
      <c r="L15" s="35">
        <f t="shared" si="1"/>
        <v>3</v>
      </c>
      <c r="M15" s="36"/>
      <c r="N15" s="37"/>
      <c r="P15"/>
      <c r="Q15"/>
      <c r="R15"/>
      <c r="S15"/>
      <c r="T15"/>
      <c r="U15"/>
      <c r="V15"/>
      <c r="W15"/>
      <c r="X15"/>
      <c r="Y15"/>
      <c r="Z15"/>
    </row>
    <row r="16" spans="1:26" ht="19.5" customHeight="1">
      <c r="A16" s="14" t="s">
        <v>3</v>
      </c>
      <c r="B16" s="59" t="s">
        <v>59</v>
      </c>
      <c r="C16" s="14" t="s">
        <v>6</v>
      </c>
      <c r="D16" s="59" t="s">
        <v>45</v>
      </c>
      <c r="E16" s="69">
        <v>-12</v>
      </c>
      <c r="F16" s="70">
        <v>-9</v>
      </c>
      <c r="G16" s="70">
        <v>-7</v>
      </c>
      <c r="H16" s="70"/>
      <c r="I16" s="71"/>
      <c r="J16" s="24">
        <f t="shared" si="0"/>
        <v>0</v>
      </c>
      <c r="K16" s="3" t="s">
        <v>0</v>
      </c>
      <c r="L16" s="25">
        <f t="shared" si="1"/>
        <v>3</v>
      </c>
      <c r="M16" s="20"/>
      <c r="N16" s="15"/>
      <c r="P16"/>
      <c r="Q16"/>
      <c r="R16"/>
      <c r="S16"/>
      <c r="T16"/>
      <c r="U16"/>
      <c r="V16"/>
      <c r="W16"/>
      <c r="X16"/>
      <c r="Y16"/>
      <c r="Z16"/>
    </row>
    <row r="17" spans="1:26" ht="19.5" customHeight="1">
      <c r="A17" s="14" t="s">
        <v>4</v>
      </c>
      <c r="B17" s="59" t="s">
        <v>60</v>
      </c>
      <c r="C17" s="14" t="s">
        <v>2</v>
      </c>
      <c r="D17" s="59" t="s">
        <v>46</v>
      </c>
      <c r="E17" s="69">
        <v>9</v>
      </c>
      <c r="F17" s="70">
        <v>-9</v>
      </c>
      <c r="G17" s="70">
        <v>-9</v>
      </c>
      <c r="H17" s="70">
        <v>10</v>
      </c>
      <c r="I17" s="71">
        <v>-10</v>
      </c>
      <c r="J17" s="24">
        <f t="shared" si="0"/>
        <v>2</v>
      </c>
      <c r="K17" s="3" t="s">
        <v>0</v>
      </c>
      <c r="L17" s="25">
        <f t="shared" si="1"/>
        <v>3</v>
      </c>
      <c r="M17" s="20"/>
      <c r="N17" s="15"/>
      <c r="P17"/>
      <c r="Q17"/>
      <c r="R17"/>
      <c r="S17"/>
      <c r="T17"/>
      <c r="U17"/>
      <c r="V17"/>
      <c r="W17"/>
      <c r="X17"/>
      <c r="Y17"/>
      <c r="Z17"/>
    </row>
    <row r="18" spans="1:26" ht="19.5" customHeight="1">
      <c r="A18" s="14" t="s">
        <v>5</v>
      </c>
      <c r="B18" s="59" t="s">
        <v>79</v>
      </c>
      <c r="C18" s="14" t="s">
        <v>7</v>
      </c>
      <c r="D18" s="59" t="s">
        <v>47</v>
      </c>
      <c r="E18" s="69">
        <v>-9</v>
      </c>
      <c r="F18" s="70">
        <v>-9</v>
      </c>
      <c r="G18" s="70">
        <v>-8</v>
      </c>
      <c r="H18" s="70"/>
      <c r="I18" s="71"/>
      <c r="J18" s="24">
        <f t="shared" si="0"/>
        <v>0</v>
      </c>
      <c r="K18" s="3" t="s">
        <v>0</v>
      </c>
      <c r="L18" s="25">
        <f t="shared" si="1"/>
        <v>3</v>
      </c>
      <c r="M18" s="20"/>
      <c r="N18" s="15"/>
      <c r="P18"/>
      <c r="Q18"/>
      <c r="R18"/>
      <c r="S18"/>
      <c r="T18"/>
      <c r="U18"/>
      <c r="V18"/>
      <c r="W18"/>
      <c r="X18"/>
      <c r="Y18"/>
      <c r="Z18"/>
    </row>
    <row r="19" spans="1:26" ht="19.5" customHeight="1">
      <c r="A19" s="14" t="s">
        <v>3</v>
      </c>
      <c r="B19" s="28" t="str">
        <f>IF(B16="","",B16)</f>
        <v>Boura Lukáš</v>
      </c>
      <c r="C19" s="14" t="s">
        <v>8</v>
      </c>
      <c r="D19" s="30" t="str">
        <f aca="true" t="shared" si="2" ref="D19:D30">IF(D15="","",D15)</f>
        <v>Kamenický Tomáš</v>
      </c>
      <c r="E19" s="69"/>
      <c r="F19" s="70"/>
      <c r="G19" s="70"/>
      <c r="H19" s="70"/>
      <c r="I19" s="71"/>
      <c r="J19" s="24">
        <f t="shared" si="0"/>
        <v>0</v>
      </c>
      <c r="K19" s="3" t="s">
        <v>0</v>
      </c>
      <c r="L19" s="25">
        <f t="shared" si="1"/>
        <v>0</v>
      </c>
      <c r="M19" s="20"/>
      <c r="N19" s="15"/>
      <c r="P19"/>
      <c r="Q19"/>
      <c r="R19"/>
      <c r="S19"/>
      <c r="T19"/>
      <c r="U19"/>
      <c r="V19"/>
      <c r="W19"/>
      <c r="X19"/>
      <c r="Y19"/>
      <c r="Z19"/>
    </row>
    <row r="20" spans="1:26" ht="19.5" customHeight="1">
      <c r="A20" s="14" t="s">
        <v>4</v>
      </c>
      <c r="B20" s="28" t="str">
        <f>IF(B17="","",B17)</f>
        <v>Škarda Milan</v>
      </c>
      <c r="C20" s="14" t="s">
        <v>6</v>
      </c>
      <c r="D20" s="30" t="str">
        <f t="shared" si="2"/>
        <v>Pernička Jan</v>
      </c>
      <c r="E20" s="69"/>
      <c r="F20" s="70"/>
      <c r="G20" s="70"/>
      <c r="H20" s="70"/>
      <c r="I20" s="71"/>
      <c r="J20" s="24">
        <f t="shared" si="0"/>
        <v>0</v>
      </c>
      <c r="K20" s="3" t="s">
        <v>0</v>
      </c>
      <c r="L20" s="25">
        <f t="shared" si="1"/>
        <v>0</v>
      </c>
      <c r="M20" s="20"/>
      <c r="N20" s="15"/>
      <c r="P20"/>
      <c r="Q20"/>
      <c r="R20"/>
      <c r="S20"/>
      <c r="T20"/>
      <c r="U20"/>
      <c r="V20"/>
      <c r="W20"/>
      <c r="X20"/>
      <c r="Y20"/>
      <c r="Z20"/>
    </row>
    <row r="21" spans="1:26" ht="19.5" customHeight="1">
      <c r="A21" s="14" t="s">
        <v>5</v>
      </c>
      <c r="B21" s="28" t="str">
        <f>IF(B18="","",B18)</f>
        <v>Baldrman Ondřej</v>
      </c>
      <c r="C21" s="14" t="s">
        <v>2</v>
      </c>
      <c r="D21" s="30" t="str">
        <f t="shared" si="2"/>
        <v>Pernička Pavel</v>
      </c>
      <c r="E21" s="69"/>
      <c r="F21" s="70"/>
      <c r="G21" s="70"/>
      <c r="H21" s="70"/>
      <c r="I21" s="71"/>
      <c r="J21" s="24">
        <f t="shared" si="0"/>
        <v>0</v>
      </c>
      <c r="K21" s="3" t="s">
        <v>0</v>
      </c>
      <c r="L21" s="25">
        <f t="shared" si="1"/>
        <v>0</v>
      </c>
      <c r="M21" s="20"/>
      <c r="N21" s="15"/>
      <c r="P21"/>
      <c r="Q21"/>
      <c r="R21"/>
      <c r="S21"/>
      <c r="T21"/>
      <c r="U21"/>
      <c r="V21"/>
      <c r="W21"/>
      <c r="X21"/>
      <c r="Y21"/>
      <c r="Z21"/>
    </row>
    <row r="22" spans="1:26" ht="19.5" customHeight="1">
      <c r="A22" s="14" t="s">
        <v>1</v>
      </c>
      <c r="B22" s="28" t="str">
        <f>IF(B15="","",B15)</f>
        <v>Terč Pavel</v>
      </c>
      <c r="C22" s="14" t="s">
        <v>7</v>
      </c>
      <c r="D22" s="30" t="str">
        <f t="shared" si="2"/>
        <v>Trávníček Tomáš</v>
      </c>
      <c r="E22" s="69"/>
      <c r="F22" s="70"/>
      <c r="G22" s="70"/>
      <c r="H22" s="70"/>
      <c r="I22" s="71"/>
      <c r="J22" s="24">
        <f t="shared" si="0"/>
        <v>0</v>
      </c>
      <c r="K22" s="3" t="s">
        <v>0</v>
      </c>
      <c r="L22" s="25">
        <f t="shared" si="1"/>
        <v>0</v>
      </c>
      <c r="M22" s="20"/>
      <c r="N22" s="15"/>
      <c r="P22"/>
      <c r="Q22"/>
      <c r="R22"/>
      <c r="S22"/>
      <c r="T22"/>
      <c r="U22"/>
      <c r="V22"/>
      <c r="W22"/>
      <c r="X22"/>
      <c r="Y22"/>
      <c r="Z22"/>
    </row>
    <row r="23" spans="1:26" ht="19.5" customHeight="1">
      <c r="A23" s="14" t="s">
        <v>4</v>
      </c>
      <c r="B23" s="28" t="str">
        <f>IF(B20="","",B20)</f>
        <v>Škarda Milan</v>
      </c>
      <c r="C23" s="14" t="s">
        <v>8</v>
      </c>
      <c r="D23" s="30" t="str">
        <f t="shared" si="2"/>
        <v>Kamenický Tomáš</v>
      </c>
      <c r="E23" s="69">
        <v>-9</v>
      </c>
      <c r="F23" s="70">
        <v>-10</v>
      </c>
      <c r="G23" s="70">
        <v>-11</v>
      </c>
      <c r="H23" s="70"/>
      <c r="I23" s="71"/>
      <c r="J23" s="24">
        <f t="shared" si="0"/>
        <v>0</v>
      </c>
      <c r="K23" s="3" t="s">
        <v>0</v>
      </c>
      <c r="L23" s="25">
        <f t="shared" si="1"/>
        <v>3</v>
      </c>
      <c r="M23" s="20"/>
      <c r="N23" s="15"/>
      <c r="P23"/>
      <c r="Q23"/>
      <c r="R23"/>
      <c r="S23"/>
      <c r="T23"/>
      <c r="U23"/>
      <c r="V23"/>
      <c r="W23"/>
      <c r="X23"/>
      <c r="Y23"/>
      <c r="Z23"/>
    </row>
    <row r="24" spans="1:26" ht="19.5" customHeight="1">
      <c r="A24" s="14" t="s">
        <v>5</v>
      </c>
      <c r="B24" s="28" t="str">
        <f>IF(B21="","",B21)</f>
        <v>Baldrman Ondřej</v>
      </c>
      <c r="C24" s="14" t="s">
        <v>6</v>
      </c>
      <c r="D24" s="30" t="str">
        <f t="shared" si="2"/>
        <v>Pernička Jan</v>
      </c>
      <c r="E24" s="69"/>
      <c r="F24" s="70"/>
      <c r="G24" s="70"/>
      <c r="H24" s="70"/>
      <c r="I24" s="71"/>
      <c r="J24" s="24">
        <f t="shared" si="0"/>
        <v>0</v>
      </c>
      <c r="K24" s="3" t="s">
        <v>0</v>
      </c>
      <c r="L24" s="25">
        <f t="shared" si="1"/>
        <v>0</v>
      </c>
      <c r="M24" s="20"/>
      <c r="N24" s="15"/>
      <c r="P24"/>
      <c r="Q24"/>
      <c r="R24"/>
      <c r="S24"/>
      <c r="T24"/>
      <c r="U24"/>
      <c r="V24"/>
      <c r="W24"/>
      <c r="X24"/>
      <c r="Y24"/>
      <c r="Z24"/>
    </row>
    <row r="25" spans="1:26" ht="19.5" customHeight="1">
      <c r="A25" s="14" t="s">
        <v>1</v>
      </c>
      <c r="B25" s="28" t="str">
        <f>IF(B22="","",B22)</f>
        <v>Terč Pavel</v>
      </c>
      <c r="C25" s="14" t="s">
        <v>2</v>
      </c>
      <c r="D25" s="30" t="str">
        <f t="shared" si="2"/>
        <v>Pernička Pavel</v>
      </c>
      <c r="E25" s="69">
        <v>9</v>
      </c>
      <c r="F25" s="70">
        <v>8</v>
      </c>
      <c r="G25" s="70">
        <v>-9</v>
      </c>
      <c r="H25" s="70">
        <v>10</v>
      </c>
      <c r="I25" s="71"/>
      <c r="J25" s="24">
        <f t="shared" si="0"/>
        <v>3</v>
      </c>
      <c r="K25" s="3" t="s">
        <v>0</v>
      </c>
      <c r="L25" s="25">
        <f t="shared" si="1"/>
        <v>1</v>
      </c>
      <c r="M25" s="20"/>
      <c r="N25" s="15"/>
      <c r="P25"/>
      <c r="Q25"/>
      <c r="R25"/>
      <c r="S25"/>
      <c r="T25"/>
      <c r="U25"/>
      <c r="V25"/>
      <c r="W25"/>
      <c r="X25"/>
      <c r="Y25"/>
      <c r="Z25"/>
    </row>
    <row r="26" spans="1:26" ht="19.5" customHeight="1">
      <c r="A26" s="14" t="s">
        <v>3</v>
      </c>
      <c r="B26" s="28" t="str">
        <f>IF(B19="","",B19)</f>
        <v>Boura Lukáš</v>
      </c>
      <c r="C26" s="14" t="s">
        <v>7</v>
      </c>
      <c r="D26" s="30" t="str">
        <f t="shared" si="2"/>
        <v>Trávníček Tomáš</v>
      </c>
      <c r="E26" s="69">
        <v>-8</v>
      </c>
      <c r="F26" s="70">
        <v>-7</v>
      </c>
      <c r="G26" s="70">
        <v>-7</v>
      </c>
      <c r="H26" s="70"/>
      <c r="I26" s="71"/>
      <c r="J26" s="24">
        <f t="shared" si="0"/>
        <v>0</v>
      </c>
      <c r="K26" s="3" t="s">
        <v>0</v>
      </c>
      <c r="L26" s="25">
        <f t="shared" si="1"/>
        <v>3</v>
      </c>
      <c r="M26" s="20"/>
      <c r="N26" s="15"/>
      <c r="P26"/>
      <c r="Q26"/>
      <c r="R26"/>
      <c r="S26"/>
      <c r="T26"/>
      <c r="U26"/>
      <c r="V26"/>
      <c r="W26"/>
      <c r="X26"/>
      <c r="Y26"/>
      <c r="Z26"/>
    </row>
    <row r="27" spans="1:26" ht="19.5" customHeight="1">
      <c r="A27" s="14" t="s">
        <v>5</v>
      </c>
      <c r="B27" s="28" t="str">
        <f>IF(B24="","",B24)</f>
        <v>Baldrman Ondřej</v>
      </c>
      <c r="C27" s="14" t="s">
        <v>8</v>
      </c>
      <c r="D27" s="30" t="str">
        <f t="shared" si="2"/>
        <v>Kamenický Tomáš</v>
      </c>
      <c r="E27" s="69">
        <v>7</v>
      </c>
      <c r="F27" s="70">
        <v>8</v>
      </c>
      <c r="G27" s="70">
        <v>-7</v>
      </c>
      <c r="H27" s="70">
        <v>-6</v>
      </c>
      <c r="I27" s="71">
        <v>-5</v>
      </c>
      <c r="J27" s="24">
        <f t="shared" si="0"/>
        <v>2</v>
      </c>
      <c r="K27" s="3" t="s">
        <v>0</v>
      </c>
      <c r="L27" s="25">
        <f t="shared" si="1"/>
        <v>3</v>
      </c>
      <c r="M27" s="20"/>
      <c r="N27" s="15"/>
      <c r="P27"/>
      <c r="Q27"/>
      <c r="R27"/>
      <c r="S27"/>
      <c r="T27"/>
      <c r="U27"/>
      <c r="V27"/>
      <c r="W27"/>
      <c r="X27"/>
      <c r="Y27"/>
      <c r="Z27"/>
    </row>
    <row r="28" spans="1:14" ht="19.5" customHeight="1">
      <c r="A28" s="14" t="s">
        <v>1</v>
      </c>
      <c r="B28" s="28" t="str">
        <f>IF(B25="","",B25)</f>
        <v>Terč Pavel</v>
      </c>
      <c r="C28" s="14" t="s">
        <v>6</v>
      </c>
      <c r="D28" s="30" t="str">
        <f t="shared" si="2"/>
        <v>Pernička Jan</v>
      </c>
      <c r="E28" s="69">
        <v>5</v>
      </c>
      <c r="F28" s="70">
        <v>4</v>
      </c>
      <c r="G28" s="70">
        <v>-10</v>
      </c>
      <c r="H28" s="70">
        <v>-7</v>
      </c>
      <c r="I28" s="71">
        <v>2</v>
      </c>
      <c r="J28" s="24">
        <f t="shared" si="0"/>
        <v>3</v>
      </c>
      <c r="K28" s="3" t="s">
        <v>0</v>
      </c>
      <c r="L28" s="25">
        <f t="shared" si="1"/>
        <v>2</v>
      </c>
      <c r="M28" s="20"/>
      <c r="N28" s="15"/>
    </row>
    <row r="29" spans="1:14" ht="19.5" customHeight="1">
      <c r="A29" s="14" t="s">
        <v>3</v>
      </c>
      <c r="B29" s="28" t="str">
        <f>IF(B26="","",B26)</f>
        <v>Boura Lukáš</v>
      </c>
      <c r="C29" s="14" t="s">
        <v>2</v>
      </c>
      <c r="D29" s="30" t="str">
        <f t="shared" si="2"/>
        <v>Pernička Pavel</v>
      </c>
      <c r="E29" s="69">
        <v>-10</v>
      </c>
      <c r="F29" s="70">
        <v>-3</v>
      </c>
      <c r="G29" s="70">
        <v>15</v>
      </c>
      <c r="H29" s="70">
        <v>10</v>
      </c>
      <c r="I29" s="71">
        <v>-8</v>
      </c>
      <c r="J29" s="24">
        <f t="shared" si="0"/>
        <v>2</v>
      </c>
      <c r="K29" s="3" t="s">
        <v>0</v>
      </c>
      <c r="L29" s="25">
        <f t="shared" si="1"/>
        <v>3</v>
      </c>
      <c r="M29" s="20"/>
      <c r="N29" s="15"/>
    </row>
    <row r="30" spans="1:14" ht="19.5" customHeight="1" thickBot="1">
      <c r="A30" s="16" t="s">
        <v>4</v>
      </c>
      <c r="B30" s="29" t="str">
        <f>IF(B23="","",B23)</f>
        <v>Škarda Milan</v>
      </c>
      <c r="C30" s="16" t="s">
        <v>7</v>
      </c>
      <c r="D30" s="31" t="str">
        <f t="shared" si="2"/>
        <v>Trávníček Tomáš</v>
      </c>
      <c r="E30" s="130">
        <v>8</v>
      </c>
      <c r="F30" s="64">
        <v>9</v>
      </c>
      <c r="G30" s="64">
        <v>3</v>
      </c>
      <c r="H30" s="64"/>
      <c r="I30" s="65"/>
      <c r="J30" s="26">
        <f t="shared" si="0"/>
        <v>3</v>
      </c>
      <c r="K30" s="17" t="s">
        <v>0</v>
      </c>
      <c r="L30" s="27">
        <f t="shared" si="1"/>
        <v>0</v>
      </c>
      <c r="M30" s="21"/>
      <c r="N30" s="18"/>
    </row>
    <row r="33" ht="13.5" thickBot="1"/>
    <row r="34" spans="2:12" ht="19.5" customHeight="1" thickBot="1">
      <c r="B34" s="1"/>
      <c r="C34" s="9"/>
      <c r="D34" s="129" t="s">
        <v>16</v>
      </c>
      <c r="E34" s="90" t="s">
        <v>15</v>
      </c>
      <c r="F34" s="90"/>
      <c r="G34" s="90"/>
      <c r="H34" s="90"/>
      <c r="I34" s="90"/>
      <c r="J34" s="38">
        <f>IF(J13="","",COUNTIF(J13:J30,"=3"))</f>
        <v>3</v>
      </c>
      <c r="K34" s="10" t="s">
        <v>0</v>
      </c>
      <c r="L34" s="39">
        <f>IF(L13="","",COUNTIF(L13:L30,"=3"))</f>
        <v>10</v>
      </c>
    </row>
    <row r="35" spans="2:12" ht="13.5" customHeight="1" thickBot="1">
      <c r="B35" s="9"/>
      <c r="C35" s="9"/>
      <c r="D35" s="129"/>
      <c r="E35" s="8"/>
      <c r="F35" s="8"/>
      <c r="G35" s="8"/>
      <c r="H35" s="8"/>
      <c r="I35" s="8"/>
      <c r="J35" s="5"/>
      <c r="L35" s="5"/>
    </row>
    <row r="36" spans="2:12" ht="19.5" customHeight="1" thickBot="1">
      <c r="B36" s="9"/>
      <c r="C36" s="9"/>
      <c r="D36" s="129"/>
      <c r="E36" s="90" t="s">
        <v>9</v>
      </c>
      <c r="F36" s="90"/>
      <c r="G36" s="90"/>
      <c r="H36" s="90"/>
      <c r="I36" s="90"/>
      <c r="J36" s="38">
        <f>IF(J13="","",SUM(J13:J30))</f>
        <v>17</v>
      </c>
      <c r="K36" s="10" t="s">
        <v>0</v>
      </c>
      <c r="L36" s="39">
        <f>IF(L13="","",SUM(L13:L30))</f>
        <v>33</v>
      </c>
    </row>
    <row r="37" spans="2:12" ht="13.5" customHeight="1" thickBot="1">
      <c r="B37" s="9"/>
      <c r="C37" s="9"/>
      <c r="D37" s="129"/>
      <c r="E37" s="8"/>
      <c r="F37" s="8"/>
      <c r="G37" s="8"/>
      <c r="H37" s="8"/>
      <c r="I37" s="8"/>
      <c r="J37" s="5"/>
      <c r="L37" s="5"/>
    </row>
    <row r="38" spans="2:12" ht="19.5" customHeight="1" thickBot="1">
      <c r="B38" s="9"/>
      <c r="C38" s="9"/>
      <c r="D38" s="129"/>
      <c r="E38" s="90" t="s">
        <v>14</v>
      </c>
      <c r="F38" s="90"/>
      <c r="G38" s="90"/>
      <c r="H38" s="90"/>
      <c r="I38" s="90"/>
      <c r="J38" s="38">
        <f>IF(J13="","",(-SUMIF(E13:I30,"&lt;0")+11*COUNTIF(E13:I30,"&gt;0")))</f>
        <v>442</v>
      </c>
      <c r="K38" s="10" t="s">
        <v>0</v>
      </c>
      <c r="L38" s="39">
        <f>IF(L13="","",(SUMIF(E13:I30,"&gt;=0")+11*COUNTIF(E13:I30,"&lt;0")))</f>
        <v>492</v>
      </c>
    </row>
  </sheetData>
  <sheetProtection password="CAA7" sheet="1" objects="1" scenarios="1" selectLockedCells="1" selectUnlockedCells="1"/>
  <mergeCells count="11">
    <mergeCell ref="E38:I38"/>
    <mergeCell ref="D34:D38"/>
    <mergeCell ref="E34:I34"/>
    <mergeCell ref="E36:I36"/>
    <mergeCell ref="E11:I11"/>
    <mergeCell ref="J11:N11"/>
    <mergeCell ref="A1:N1"/>
    <mergeCell ref="C5:I5"/>
    <mergeCell ref="C7:I7"/>
    <mergeCell ref="L5:M5"/>
    <mergeCell ref="L7:M7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25" t="str">
        <f>'Tabulka 6'!A1:Y1</f>
        <v>Turnaj čtyřčlenných družstev 31.3.2007 Brno-Líšeň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4" ht="13.5" thickBot="1"/>
    <row r="5" spans="1:14" s="44" customFormat="1" ht="19.5" customHeight="1" thickBot="1">
      <c r="A5" s="40"/>
      <c r="B5" s="41" t="s">
        <v>11</v>
      </c>
      <c r="C5" s="126" t="str">
        <f>'Tabulka 6'!AB7</f>
        <v>Žabovřesky</v>
      </c>
      <c r="D5" s="127"/>
      <c r="E5" s="127"/>
      <c r="F5" s="127"/>
      <c r="G5" s="127"/>
      <c r="H5" s="127"/>
      <c r="I5" s="127"/>
      <c r="J5" s="42"/>
      <c r="K5" s="43"/>
      <c r="L5" s="126">
        <f>IF(J13="","",J34)</f>
        <v>10</v>
      </c>
      <c r="M5" s="128"/>
      <c r="N5" s="43"/>
    </row>
    <row r="6" spans="1:14" s="44" customFormat="1" ht="19.5" customHeight="1" thickBot="1">
      <c r="A6" s="40"/>
      <c r="B6" s="41"/>
      <c r="C6" s="40"/>
      <c r="D6" s="45"/>
      <c r="J6" s="46"/>
      <c r="K6" s="40"/>
      <c r="L6" s="47"/>
      <c r="M6" s="40"/>
      <c r="N6" s="40"/>
    </row>
    <row r="7" spans="1:14" s="44" customFormat="1" ht="19.5" customHeight="1" thickBot="1">
      <c r="A7" s="40"/>
      <c r="B7" s="41" t="s">
        <v>12</v>
      </c>
      <c r="C7" s="126" t="str">
        <f>'Tabulka 6'!AB17</f>
        <v>Havířov 1</v>
      </c>
      <c r="D7" s="127"/>
      <c r="E7" s="127"/>
      <c r="F7" s="127"/>
      <c r="G7" s="127"/>
      <c r="H7" s="127"/>
      <c r="I7" s="127"/>
      <c r="J7" s="42"/>
      <c r="K7" s="43"/>
      <c r="L7" s="126">
        <f>IF(L13="","",L34)</f>
        <v>4</v>
      </c>
      <c r="M7" s="128"/>
      <c r="N7" s="43"/>
    </row>
    <row r="11" spans="2:14" s="5" customFormat="1" ht="12.75">
      <c r="B11" s="5" t="s">
        <v>11</v>
      </c>
      <c r="D11" s="5" t="s">
        <v>12</v>
      </c>
      <c r="E11" s="90" t="s">
        <v>9</v>
      </c>
      <c r="F11" s="90"/>
      <c r="G11" s="90"/>
      <c r="H11" s="90"/>
      <c r="I11" s="90"/>
      <c r="J11" s="90" t="s">
        <v>10</v>
      </c>
      <c r="K11" s="90"/>
      <c r="L11" s="90"/>
      <c r="M11" s="90"/>
      <c r="N11" s="90"/>
    </row>
    <row r="12" ht="6" customHeight="1" thickBot="1"/>
    <row r="13" spans="1:14" ht="19.5" customHeight="1">
      <c r="A13" s="11"/>
      <c r="B13" s="52" t="s">
        <v>107</v>
      </c>
      <c r="C13" s="11"/>
      <c r="D13" s="56" t="s">
        <v>111</v>
      </c>
      <c r="E13" s="60">
        <v>5</v>
      </c>
      <c r="F13" s="61">
        <v>15</v>
      </c>
      <c r="G13" s="61">
        <v>8</v>
      </c>
      <c r="H13" s="61"/>
      <c r="I13" s="62"/>
      <c r="J13" s="22">
        <f>IF(B13="","",COUNTIF(E13:I13,"&gt;0"))</f>
        <v>3</v>
      </c>
      <c r="K13" s="12" t="s">
        <v>0</v>
      </c>
      <c r="L13" s="23">
        <f>IF(D13="","",COUNTIF(E13:I13,"&lt;0"))</f>
        <v>0</v>
      </c>
      <c r="M13" s="19"/>
      <c r="N13" s="13"/>
    </row>
    <row r="14" spans="1:14" ht="19.5" customHeight="1" thickBot="1">
      <c r="A14" s="16"/>
      <c r="B14" s="53" t="s">
        <v>108</v>
      </c>
      <c r="C14" s="16"/>
      <c r="D14" s="57" t="s">
        <v>112</v>
      </c>
      <c r="E14" s="63">
        <v>-7</v>
      </c>
      <c r="F14" s="64">
        <v>8</v>
      </c>
      <c r="G14" s="64">
        <v>-10</v>
      </c>
      <c r="H14" s="64">
        <v>-6</v>
      </c>
      <c r="I14" s="65"/>
      <c r="J14" s="26">
        <f aca="true" t="shared" si="0" ref="J14:J30">IF(B14="","",COUNTIF(E14:I14,"&gt;0"))</f>
        <v>1</v>
      </c>
      <c r="K14" s="17" t="s">
        <v>0</v>
      </c>
      <c r="L14" s="27">
        <f aca="true" t="shared" si="1" ref="L14:L30">IF(D14="","",COUNTIF(E14:I14,"&lt;0"))</f>
        <v>3</v>
      </c>
      <c r="M14" s="21"/>
      <c r="N14" s="18"/>
    </row>
    <row r="15" spans="1:14" ht="19.5" customHeight="1">
      <c r="A15" s="32" t="s">
        <v>1</v>
      </c>
      <c r="B15" s="54" t="s">
        <v>44</v>
      </c>
      <c r="C15" s="32" t="s">
        <v>8</v>
      </c>
      <c r="D15" s="58" t="s">
        <v>48</v>
      </c>
      <c r="E15" s="66">
        <v>9</v>
      </c>
      <c r="F15" s="67">
        <v>7</v>
      </c>
      <c r="G15" s="67">
        <v>-10</v>
      </c>
      <c r="H15" s="67">
        <v>-9</v>
      </c>
      <c r="I15" s="68">
        <v>-8</v>
      </c>
      <c r="J15" s="33">
        <f t="shared" si="0"/>
        <v>2</v>
      </c>
      <c r="K15" s="34" t="s">
        <v>0</v>
      </c>
      <c r="L15" s="35">
        <f t="shared" si="1"/>
        <v>3</v>
      </c>
      <c r="M15" s="36"/>
      <c r="N15" s="37"/>
    </row>
    <row r="16" spans="1:14" ht="19.5" customHeight="1">
      <c r="A16" s="14" t="s">
        <v>3</v>
      </c>
      <c r="B16" s="55" t="s">
        <v>45</v>
      </c>
      <c r="C16" s="14" t="s">
        <v>6</v>
      </c>
      <c r="D16" s="59" t="s">
        <v>49</v>
      </c>
      <c r="E16" s="69">
        <v>8</v>
      </c>
      <c r="F16" s="70">
        <v>-9</v>
      </c>
      <c r="G16" s="70">
        <v>-7</v>
      </c>
      <c r="H16" s="70">
        <v>11</v>
      </c>
      <c r="I16" s="71">
        <v>8</v>
      </c>
      <c r="J16" s="24">
        <f t="shared" si="0"/>
        <v>3</v>
      </c>
      <c r="K16" s="3" t="s">
        <v>0</v>
      </c>
      <c r="L16" s="25">
        <f t="shared" si="1"/>
        <v>2</v>
      </c>
      <c r="M16" s="20"/>
      <c r="N16" s="15"/>
    </row>
    <row r="17" spans="1:14" ht="19.5" customHeight="1">
      <c r="A17" s="14" t="s">
        <v>4</v>
      </c>
      <c r="B17" s="55" t="s">
        <v>46</v>
      </c>
      <c r="C17" s="14" t="s">
        <v>2</v>
      </c>
      <c r="D17" s="59" t="s">
        <v>50</v>
      </c>
      <c r="E17" s="69">
        <v>5</v>
      </c>
      <c r="F17" s="70">
        <v>7</v>
      </c>
      <c r="G17" s="70">
        <v>5</v>
      </c>
      <c r="H17" s="70"/>
      <c r="I17" s="71"/>
      <c r="J17" s="24">
        <f t="shared" si="0"/>
        <v>3</v>
      </c>
      <c r="K17" s="3" t="s">
        <v>0</v>
      </c>
      <c r="L17" s="25">
        <f t="shared" si="1"/>
        <v>0</v>
      </c>
      <c r="M17" s="20"/>
      <c r="N17" s="15"/>
    </row>
    <row r="18" spans="1:14" ht="19.5" customHeight="1">
      <c r="A18" s="14" t="s">
        <v>5</v>
      </c>
      <c r="B18" s="55" t="s">
        <v>47</v>
      </c>
      <c r="C18" s="14" t="s">
        <v>7</v>
      </c>
      <c r="D18" s="59" t="s">
        <v>51</v>
      </c>
      <c r="E18" s="69">
        <v>4</v>
      </c>
      <c r="F18" s="70">
        <v>1</v>
      </c>
      <c r="G18" s="70">
        <v>8</v>
      </c>
      <c r="H18" s="70"/>
      <c r="I18" s="71"/>
      <c r="J18" s="24">
        <f t="shared" si="0"/>
        <v>3</v>
      </c>
      <c r="K18" s="3" t="s">
        <v>0</v>
      </c>
      <c r="L18" s="25">
        <f t="shared" si="1"/>
        <v>0</v>
      </c>
      <c r="M18" s="20"/>
      <c r="N18" s="15"/>
    </row>
    <row r="19" spans="1:14" ht="19.5" customHeight="1">
      <c r="A19" s="14" t="s">
        <v>3</v>
      </c>
      <c r="B19" s="28" t="str">
        <f>IF(B16="","",B16)</f>
        <v>Pernička Jan</v>
      </c>
      <c r="C19" s="14" t="s">
        <v>8</v>
      </c>
      <c r="D19" s="30" t="str">
        <f>IF(D15="","",D15)</f>
        <v>Matuš Jirka</v>
      </c>
      <c r="E19" s="69">
        <v>-11</v>
      </c>
      <c r="F19" s="70">
        <v>-5</v>
      </c>
      <c r="G19" s="70">
        <v>-8</v>
      </c>
      <c r="H19" s="70"/>
      <c r="I19" s="71"/>
      <c r="J19" s="24">
        <f t="shared" si="0"/>
        <v>0</v>
      </c>
      <c r="K19" s="3" t="s">
        <v>0</v>
      </c>
      <c r="L19" s="25">
        <f t="shared" si="1"/>
        <v>3</v>
      </c>
      <c r="M19" s="20"/>
      <c r="N19" s="15"/>
    </row>
    <row r="20" spans="1:14" ht="19.5" customHeight="1">
      <c r="A20" s="14" t="s">
        <v>4</v>
      </c>
      <c r="B20" s="28" t="str">
        <f>IF(B17="","",B17)</f>
        <v>Pernička Pavel</v>
      </c>
      <c r="C20" s="14" t="s">
        <v>6</v>
      </c>
      <c r="D20" s="30" t="str">
        <f aca="true" t="shared" si="2" ref="D20:D30">IF(D16="","",D16)</f>
        <v>Holub Kamil</v>
      </c>
      <c r="E20" s="69">
        <v>9</v>
      </c>
      <c r="F20" s="70">
        <v>5</v>
      </c>
      <c r="G20" s="70">
        <v>-9</v>
      </c>
      <c r="H20" s="70">
        <v>3</v>
      </c>
      <c r="I20" s="71"/>
      <c r="J20" s="24">
        <f t="shared" si="0"/>
        <v>3</v>
      </c>
      <c r="K20" s="3" t="s">
        <v>0</v>
      </c>
      <c r="L20" s="25">
        <f t="shared" si="1"/>
        <v>1</v>
      </c>
      <c r="M20" s="20"/>
      <c r="N20" s="15"/>
    </row>
    <row r="21" spans="1:14" ht="19.5" customHeight="1">
      <c r="A21" s="14" t="s">
        <v>5</v>
      </c>
      <c r="B21" s="28" t="str">
        <f>IF(B18="","",B18)</f>
        <v>Trávníček Tomáš</v>
      </c>
      <c r="C21" s="14" t="s">
        <v>2</v>
      </c>
      <c r="D21" s="30" t="str">
        <f t="shared" si="2"/>
        <v>Lazar Dan</v>
      </c>
      <c r="E21" s="69">
        <v>4</v>
      </c>
      <c r="F21" s="70">
        <v>10</v>
      </c>
      <c r="G21" s="70">
        <v>6</v>
      </c>
      <c r="H21" s="70"/>
      <c r="I21" s="71"/>
      <c r="J21" s="24">
        <f t="shared" si="0"/>
        <v>3</v>
      </c>
      <c r="K21" s="3" t="s">
        <v>0</v>
      </c>
      <c r="L21" s="25">
        <f t="shared" si="1"/>
        <v>0</v>
      </c>
      <c r="M21" s="20"/>
      <c r="N21" s="15"/>
    </row>
    <row r="22" spans="1:14" ht="19.5" customHeight="1">
      <c r="A22" s="14" t="s">
        <v>1</v>
      </c>
      <c r="B22" s="28" t="str">
        <f>IF(B15="","",B15)</f>
        <v>Kamenický Tomáš</v>
      </c>
      <c r="C22" s="14" t="s">
        <v>7</v>
      </c>
      <c r="D22" s="30" t="str">
        <f t="shared" si="2"/>
        <v>Vasko Jakub</v>
      </c>
      <c r="E22" s="69">
        <v>8</v>
      </c>
      <c r="F22" s="70">
        <v>9</v>
      </c>
      <c r="G22" s="70">
        <v>8</v>
      </c>
      <c r="H22" s="70"/>
      <c r="I22" s="71"/>
      <c r="J22" s="24">
        <f t="shared" si="0"/>
        <v>3</v>
      </c>
      <c r="K22" s="3" t="s">
        <v>0</v>
      </c>
      <c r="L22" s="25">
        <f t="shared" si="1"/>
        <v>0</v>
      </c>
      <c r="M22" s="20"/>
      <c r="N22" s="15"/>
    </row>
    <row r="23" spans="1:14" ht="19.5" customHeight="1">
      <c r="A23" s="14" t="s">
        <v>4</v>
      </c>
      <c r="B23" s="28" t="str">
        <f>IF(B20="","",B20)</f>
        <v>Pernička Pavel</v>
      </c>
      <c r="C23" s="14" t="s">
        <v>8</v>
      </c>
      <c r="D23" s="30" t="str">
        <f t="shared" si="2"/>
        <v>Matuš Jirka</v>
      </c>
      <c r="E23" s="69">
        <v>-4</v>
      </c>
      <c r="F23" s="70">
        <v>5</v>
      </c>
      <c r="G23" s="70">
        <v>-4</v>
      </c>
      <c r="H23" s="70">
        <v>-5</v>
      </c>
      <c r="I23" s="71"/>
      <c r="J23" s="24">
        <f t="shared" si="0"/>
        <v>1</v>
      </c>
      <c r="K23" s="3" t="s">
        <v>0</v>
      </c>
      <c r="L23" s="25">
        <f t="shared" si="1"/>
        <v>3</v>
      </c>
      <c r="M23" s="20"/>
      <c r="N23" s="15"/>
    </row>
    <row r="24" spans="1:14" ht="19.5" customHeight="1">
      <c r="A24" s="14" t="s">
        <v>5</v>
      </c>
      <c r="B24" s="28" t="str">
        <f>IF(B21="","",B21)</f>
        <v>Trávníček Tomáš</v>
      </c>
      <c r="C24" s="14" t="s">
        <v>6</v>
      </c>
      <c r="D24" s="30" t="str">
        <f t="shared" si="2"/>
        <v>Holub Kamil</v>
      </c>
      <c r="E24" s="69">
        <v>6</v>
      </c>
      <c r="F24" s="70">
        <v>8</v>
      </c>
      <c r="G24" s="70">
        <v>7</v>
      </c>
      <c r="H24" s="70"/>
      <c r="I24" s="71"/>
      <c r="J24" s="24">
        <f t="shared" si="0"/>
        <v>3</v>
      </c>
      <c r="K24" s="3" t="s">
        <v>0</v>
      </c>
      <c r="L24" s="25">
        <f t="shared" si="1"/>
        <v>0</v>
      </c>
      <c r="M24" s="20"/>
      <c r="N24" s="15"/>
    </row>
    <row r="25" spans="1:14" ht="19.5" customHeight="1">
      <c r="A25" s="14" t="s">
        <v>1</v>
      </c>
      <c r="B25" s="28" t="str">
        <f>IF(B22="","",B22)</f>
        <v>Kamenický Tomáš</v>
      </c>
      <c r="C25" s="14" t="s">
        <v>2</v>
      </c>
      <c r="D25" s="30" t="str">
        <f t="shared" si="2"/>
        <v>Lazar Dan</v>
      </c>
      <c r="E25" s="69">
        <v>-8</v>
      </c>
      <c r="F25" s="70">
        <v>7</v>
      </c>
      <c r="G25" s="70">
        <v>6</v>
      </c>
      <c r="H25" s="70">
        <v>7</v>
      </c>
      <c r="I25" s="71"/>
      <c r="J25" s="24">
        <f t="shared" si="0"/>
        <v>3</v>
      </c>
      <c r="K25" s="3" t="s">
        <v>0</v>
      </c>
      <c r="L25" s="25">
        <f t="shared" si="1"/>
        <v>1</v>
      </c>
      <c r="M25" s="20"/>
      <c r="N25" s="15"/>
    </row>
    <row r="26" spans="1:14" ht="19.5" customHeight="1">
      <c r="A26" s="14" t="s">
        <v>3</v>
      </c>
      <c r="B26" s="28" t="str">
        <f>IF(B19="","",B19)</f>
        <v>Pernička Jan</v>
      </c>
      <c r="C26" s="14" t="s">
        <v>7</v>
      </c>
      <c r="D26" s="30" t="str">
        <f t="shared" si="2"/>
        <v>Vasko Jakub</v>
      </c>
      <c r="E26" s="69">
        <v>3</v>
      </c>
      <c r="F26" s="70">
        <v>8</v>
      </c>
      <c r="G26" s="70">
        <v>7</v>
      </c>
      <c r="H26" s="70"/>
      <c r="I26" s="71"/>
      <c r="J26" s="24">
        <f t="shared" si="0"/>
        <v>3</v>
      </c>
      <c r="K26" s="3" t="s">
        <v>0</v>
      </c>
      <c r="L26" s="25">
        <f t="shared" si="1"/>
        <v>0</v>
      </c>
      <c r="M26" s="20"/>
      <c r="N26" s="15"/>
    </row>
    <row r="27" spans="1:14" ht="19.5" customHeight="1">
      <c r="A27" s="14" t="s">
        <v>5</v>
      </c>
      <c r="B27" s="28" t="str">
        <f>IF(B24="","",B24)</f>
        <v>Trávníček Tomáš</v>
      </c>
      <c r="C27" s="14" t="s">
        <v>8</v>
      </c>
      <c r="D27" s="30" t="str">
        <f t="shared" si="2"/>
        <v>Matuš Jirka</v>
      </c>
      <c r="E27" s="69"/>
      <c r="F27" s="70"/>
      <c r="G27" s="70"/>
      <c r="H27" s="70"/>
      <c r="I27" s="71"/>
      <c r="J27" s="24">
        <f t="shared" si="0"/>
        <v>0</v>
      </c>
      <c r="K27" s="3" t="s">
        <v>0</v>
      </c>
      <c r="L27" s="25">
        <f t="shared" si="1"/>
        <v>0</v>
      </c>
      <c r="M27" s="20"/>
      <c r="N27" s="15"/>
    </row>
    <row r="28" spans="1:14" ht="19.5" customHeight="1">
      <c r="A28" s="14" t="s">
        <v>1</v>
      </c>
      <c r="B28" s="28" t="str">
        <f>IF(B25="","",B25)</f>
        <v>Kamenický Tomáš</v>
      </c>
      <c r="C28" s="14" t="s">
        <v>6</v>
      </c>
      <c r="D28" s="30" t="str">
        <f t="shared" si="2"/>
        <v>Holub Kamil</v>
      </c>
      <c r="E28" s="69"/>
      <c r="F28" s="70"/>
      <c r="G28" s="70"/>
      <c r="H28" s="70"/>
      <c r="I28" s="71"/>
      <c r="J28" s="24">
        <f t="shared" si="0"/>
        <v>0</v>
      </c>
      <c r="K28" s="3" t="s">
        <v>0</v>
      </c>
      <c r="L28" s="25">
        <f t="shared" si="1"/>
        <v>0</v>
      </c>
      <c r="M28" s="20"/>
      <c r="N28" s="15"/>
    </row>
    <row r="29" spans="1:14" ht="19.5" customHeight="1">
      <c r="A29" s="14" t="s">
        <v>3</v>
      </c>
      <c r="B29" s="28" t="str">
        <f>IF(B26="","",B26)</f>
        <v>Pernička Jan</v>
      </c>
      <c r="C29" s="14" t="s">
        <v>2</v>
      </c>
      <c r="D29" s="30" t="str">
        <f t="shared" si="2"/>
        <v>Lazar Dan</v>
      </c>
      <c r="E29" s="69"/>
      <c r="F29" s="70"/>
      <c r="G29" s="70"/>
      <c r="H29" s="70"/>
      <c r="I29" s="71"/>
      <c r="J29" s="24">
        <f t="shared" si="0"/>
        <v>0</v>
      </c>
      <c r="K29" s="3" t="s">
        <v>0</v>
      </c>
      <c r="L29" s="25">
        <f t="shared" si="1"/>
        <v>0</v>
      </c>
      <c r="M29" s="20"/>
      <c r="N29" s="15"/>
    </row>
    <row r="30" spans="1:14" ht="19.5" customHeight="1" thickBot="1">
      <c r="A30" s="16" t="s">
        <v>4</v>
      </c>
      <c r="B30" s="29" t="str">
        <f>IF(B23="","",B23)</f>
        <v>Pernička Pavel</v>
      </c>
      <c r="C30" s="16" t="s">
        <v>7</v>
      </c>
      <c r="D30" s="31" t="str">
        <f t="shared" si="2"/>
        <v>Vasko Jakub</v>
      </c>
      <c r="E30" s="63"/>
      <c r="F30" s="64"/>
      <c r="G30" s="64"/>
      <c r="H30" s="64"/>
      <c r="I30" s="65"/>
      <c r="J30" s="26">
        <f t="shared" si="0"/>
        <v>0</v>
      </c>
      <c r="K30" s="17" t="s">
        <v>0</v>
      </c>
      <c r="L30" s="27">
        <f t="shared" si="1"/>
        <v>0</v>
      </c>
      <c r="M30" s="21"/>
      <c r="N30" s="18"/>
    </row>
    <row r="33" ht="13.5" thickBot="1"/>
    <row r="34" spans="2:12" ht="19.5" customHeight="1" thickBot="1">
      <c r="B34" s="1"/>
      <c r="C34" s="9"/>
      <c r="D34" s="129" t="s">
        <v>16</v>
      </c>
      <c r="E34" s="90" t="s">
        <v>15</v>
      </c>
      <c r="F34" s="90"/>
      <c r="G34" s="90"/>
      <c r="H34" s="90"/>
      <c r="I34" s="90"/>
      <c r="J34" s="38">
        <f>IF(J13="","",COUNTIF(J13:J30,"=3"))</f>
        <v>10</v>
      </c>
      <c r="K34" s="10" t="s">
        <v>0</v>
      </c>
      <c r="L34" s="39">
        <f>IF(L13="","",COUNTIF(L13:L30,"=3"))</f>
        <v>4</v>
      </c>
    </row>
    <row r="35" spans="2:12" ht="13.5" customHeight="1" thickBot="1">
      <c r="B35" s="9"/>
      <c r="C35" s="9"/>
      <c r="D35" s="129"/>
      <c r="E35" s="8"/>
      <c r="F35" s="8"/>
      <c r="G35" s="8"/>
      <c r="H35" s="8"/>
      <c r="I35" s="8"/>
      <c r="J35" s="5"/>
      <c r="L35" s="5"/>
    </row>
    <row r="36" spans="2:12" ht="19.5" customHeight="1" thickBot="1">
      <c r="B36" s="9"/>
      <c r="C36" s="9"/>
      <c r="D36" s="129"/>
      <c r="E36" s="90" t="s">
        <v>9</v>
      </c>
      <c r="F36" s="90"/>
      <c r="G36" s="90"/>
      <c r="H36" s="90"/>
      <c r="I36" s="90"/>
      <c r="J36" s="38">
        <f>IF(J13="","",SUM(J13:J30))</f>
        <v>34</v>
      </c>
      <c r="K36" s="10" t="s">
        <v>0</v>
      </c>
      <c r="L36" s="39">
        <f>IF(L13="","",SUM(L13:L30))</f>
        <v>16</v>
      </c>
    </row>
    <row r="37" spans="2:12" ht="13.5" customHeight="1" thickBot="1">
      <c r="B37" s="9"/>
      <c r="C37" s="9"/>
      <c r="D37" s="129"/>
      <c r="E37" s="8"/>
      <c r="F37" s="8"/>
      <c r="G37" s="8"/>
      <c r="H37" s="8"/>
      <c r="I37" s="8"/>
      <c r="J37" s="5"/>
      <c r="L37" s="5"/>
    </row>
    <row r="38" spans="2:12" ht="19.5" customHeight="1" thickBot="1">
      <c r="B38" s="9"/>
      <c r="C38" s="9"/>
      <c r="D38" s="129"/>
      <c r="E38" s="90" t="s">
        <v>14</v>
      </c>
      <c r="F38" s="90"/>
      <c r="G38" s="90"/>
      <c r="H38" s="90"/>
      <c r="I38" s="90"/>
      <c r="J38" s="38">
        <f>IF(J13="","",(-SUMIF(E13:I30,"&lt;0")+11*COUNTIF(E13:I30,"&gt;0")))</f>
        <v>494</v>
      </c>
      <c r="K38" s="10" t="s">
        <v>0</v>
      </c>
      <c r="L38" s="39">
        <f>IF(L13="","",(SUMIF(E13:I30,"&gt;=0")+11*COUNTIF(E13:I30,"&lt;0")))</f>
        <v>411</v>
      </c>
    </row>
  </sheetData>
  <sheetProtection password="CAA7" sheet="1" objects="1" scenarios="1" selectLockedCells="1" selectUnlockedCells="1"/>
  <mergeCells count="11">
    <mergeCell ref="E38:I38"/>
    <mergeCell ref="D34:D38"/>
    <mergeCell ref="E34:I34"/>
    <mergeCell ref="E36:I36"/>
    <mergeCell ref="E11:I11"/>
    <mergeCell ref="J11:N11"/>
    <mergeCell ref="A1:N1"/>
    <mergeCell ref="C5:I5"/>
    <mergeCell ref="C7:I7"/>
    <mergeCell ref="L5:M5"/>
    <mergeCell ref="L7:M7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25" t="str">
        <f>'Tabulka 6'!A1:Y1</f>
        <v>Turnaj čtyřčlenných družstev 31.3.2007 Brno-Líšeň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4" ht="13.5" thickBot="1"/>
    <row r="5" spans="1:14" s="44" customFormat="1" ht="19.5" customHeight="1" thickBot="1">
      <c r="A5" s="40"/>
      <c r="B5" s="41" t="s">
        <v>11</v>
      </c>
      <c r="C5" s="126" t="str">
        <f>'Tabulka 6'!AB9</f>
        <v>Ostrava</v>
      </c>
      <c r="D5" s="127"/>
      <c r="E5" s="127"/>
      <c r="F5" s="127"/>
      <c r="G5" s="127"/>
      <c r="H5" s="127"/>
      <c r="I5" s="127"/>
      <c r="J5" s="42"/>
      <c r="K5" s="43"/>
      <c r="L5" s="126">
        <f>IF(J13="","",J34)</f>
        <v>6</v>
      </c>
      <c r="M5" s="128"/>
      <c r="N5" s="43"/>
    </row>
    <row r="6" spans="1:14" s="44" customFormat="1" ht="19.5" customHeight="1" thickBot="1">
      <c r="A6" s="40"/>
      <c r="B6" s="41"/>
      <c r="C6" s="40"/>
      <c r="D6" s="45"/>
      <c r="J6" s="46"/>
      <c r="K6" s="40"/>
      <c r="L6" s="47"/>
      <c r="M6" s="40"/>
      <c r="N6" s="40"/>
    </row>
    <row r="7" spans="1:14" s="44" customFormat="1" ht="19.5" customHeight="1" thickBot="1">
      <c r="A7" s="40"/>
      <c r="B7" s="41" t="s">
        <v>12</v>
      </c>
      <c r="C7" s="126" t="str">
        <f>'Tabulka 6'!AB15</f>
        <v>Plzeň</v>
      </c>
      <c r="D7" s="127"/>
      <c r="E7" s="127"/>
      <c r="F7" s="127"/>
      <c r="G7" s="127"/>
      <c r="H7" s="127"/>
      <c r="I7" s="127"/>
      <c r="J7" s="42"/>
      <c r="K7" s="43"/>
      <c r="L7" s="126">
        <f>IF(L13="","",L34)</f>
        <v>10</v>
      </c>
      <c r="M7" s="128"/>
      <c r="N7" s="43"/>
    </row>
    <row r="11" spans="2:14" s="5" customFormat="1" ht="12.75">
      <c r="B11" s="5" t="s">
        <v>11</v>
      </c>
      <c r="D11" s="5" t="s">
        <v>12</v>
      </c>
      <c r="E11" s="90" t="s">
        <v>9</v>
      </c>
      <c r="F11" s="90"/>
      <c r="G11" s="90"/>
      <c r="H11" s="90"/>
      <c r="I11" s="90"/>
      <c r="J11" s="90" t="s">
        <v>10</v>
      </c>
      <c r="K11" s="90"/>
      <c r="L11" s="90"/>
      <c r="M11" s="90"/>
      <c r="N11" s="90"/>
    </row>
    <row r="12" ht="6" customHeight="1" thickBot="1"/>
    <row r="13" spans="1:14" ht="19.5" customHeight="1">
      <c r="A13" s="11"/>
      <c r="B13" s="52" t="s">
        <v>106</v>
      </c>
      <c r="C13" s="11"/>
      <c r="D13" s="56" t="s">
        <v>77</v>
      </c>
      <c r="E13" s="60">
        <v>0</v>
      </c>
      <c r="F13" s="61">
        <v>0</v>
      </c>
      <c r="G13" s="61">
        <v>0</v>
      </c>
      <c r="H13" s="61"/>
      <c r="I13" s="62"/>
      <c r="J13" s="22">
        <f>IF(B13="","",COUNTIF(E13:I13,"&gt;=0"))</f>
        <v>3</v>
      </c>
      <c r="K13" s="12" t="s">
        <v>0</v>
      </c>
      <c r="L13" s="23">
        <f>IF(D13="","",COUNTIF(E13:I13,"&lt;0"))</f>
        <v>0</v>
      </c>
      <c r="M13" s="19"/>
      <c r="N13" s="13"/>
    </row>
    <row r="14" spans="1:14" ht="19.5" customHeight="1" thickBot="1">
      <c r="A14" s="16"/>
      <c r="B14" s="53" t="s">
        <v>113</v>
      </c>
      <c r="C14" s="16"/>
      <c r="D14" s="57" t="s">
        <v>78</v>
      </c>
      <c r="E14" s="63">
        <v>-4</v>
      </c>
      <c r="F14" s="64">
        <v>-5</v>
      </c>
      <c r="G14" s="64">
        <v>-7</v>
      </c>
      <c r="H14" s="64"/>
      <c r="I14" s="65"/>
      <c r="J14" s="26">
        <f aca="true" t="shared" si="0" ref="J14:J30">IF(B14="","",COUNTIF(E14:I14,"&gt;=0"))</f>
        <v>0</v>
      </c>
      <c r="K14" s="17" t="s">
        <v>0</v>
      </c>
      <c r="L14" s="27">
        <f aca="true" t="shared" si="1" ref="L14:L30">IF(D14="","",COUNTIF(E14:I14,"&lt;0"))</f>
        <v>3</v>
      </c>
      <c r="M14" s="21"/>
      <c r="N14" s="18"/>
    </row>
    <row r="15" spans="1:14" ht="19.5" customHeight="1">
      <c r="A15" s="32" t="s">
        <v>1</v>
      </c>
      <c r="B15" s="54" t="s">
        <v>54</v>
      </c>
      <c r="C15" s="32" t="s">
        <v>8</v>
      </c>
      <c r="D15" s="58" t="s">
        <v>58</v>
      </c>
      <c r="E15" s="66">
        <v>-8</v>
      </c>
      <c r="F15" s="67">
        <v>9</v>
      </c>
      <c r="G15" s="67">
        <v>6</v>
      </c>
      <c r="H15" s="67">
        <v>-2</v>
      </c>
      <c r="I15" s="68">
        <v>-9</v>
      </c>
      <c r="J15" s="33">
        <f t="shared" si="0"/>
        <v>2</v>
      </c>
      <c r="K15" s="34" t="s">
        <v>0</v>
      </c>
      <c r="L15" s="35">
        <f t="shared" si="1"/>
        <v>3</v>
      </c>
      <c r="M15" s="36"/>
      <c r="N15" s="37"/>
    </row>
    <row r="16" spans="1:14" ht="19.5" customHeight="1">
      <c r="A16" s="14" t="s">
        <v>3</v>
      </c>
      <c r="B16" s="55" t="s">
        <v>109</v>
      </c>
      <c r="C16" s="14" t="s">
        <v>6</v>
      </c>
      <c r="D16" s="59" t="s">
        <v>59</v>
      </c>
      <c r="E16" s="69">
        <v>-7</v>
      </c>
      <c r="F16" s="70">
        <v>-7</v>
      </c>
      <c r="G16" s="70">
        <v>-8</v>
      </c>
      <c r="H16" s="70"/>
      <c r="I16" s="71"/>
      <c r="J16" s="24">
        <f t="shared" si="0"/>
        <v>0</v>
      </c>
      <c r="K16" s="3" t="s">
        <v>0</v>
      </c>
      <c r="L16" s="25">
        <f t="shared" si="1"/>
        <v>3</v>
      </c>
      <c r="M16" s="20"/>
      <c r="N16" s="15"/>
    </row>
    <row r="17" spans="1:14" ht="19.5" customHeight="1">
      <c r="A17" s="14" t="s">
        <v>4</v>
      </c>
      <c r="B17" s="55" t="s">
        <v>55</v>
      </c>
      <c r="C17" s="14" t="s">
        <v>2</v>
      </c>
      <c r="D17" s="59" t="s">
        <v>60</v>
      </c>
      <c r="E17" s="69">
        <v>7</v>
      </c>
      <c r="F17" s="70">
        <v>-6</v>
      </c>
      <c r="G17" s="70">
        <v>7</v>
      </c>
      <c r="H17" s="70">
        <v>6</v>
      </c>
      <c r="I17" s="71"/>
      <c r="J17" s="24">
        <f t="shared" si="0"/>
        <v>3</v>
      </c>
      <c r="K17" s="3" t="s">
        <v>0</v>
      </c>
      <c r="L17" s="25">
        <f t="shared" si="1"/>
        <v>1</v>
      </c>
      <c r="M17" s="20"/>
      <c r="N17" s="15"/>
    </row>
    <row r="18" spans="1:14" ht="19.5" customHeight="1">
      <c r="A18" s="14" t="s">
        <v>5</v>
      </c>
      <c r="B18" s="55" t="s">
        <v>56</v>
      </c>
      <c r="C18" s="14" t="s">
        <v>7</v>
      </c>
      <c r="D18" s="59" t="s">
        <v>79</v>
      </c>
      <c r="E18" s="69">
        <v>0</v>
      </c>
      <c r="F18" s="70">
        <v>0</v>
      </c>
      <c r="G18" s="70">
        <v>0</v>
      </c>
      <c r="H18" s="70"/>
      <c r="I18" s="71"/>
      <c r="J18" s="24">
        <f t="shared" si="0"/>
        <v>3</v>
      </c>
      <c r="K18" s="3" t="s">
        <v>0</v>
      </c>
      <c r="L18" s="25">
        <f t="shared" si="1"/>
        <v>0</v>
      </c>
      <c r="M18" s="20"/>
      <c r="N18" s="15"/>
    </row>
    <row r="19" spans="1:14" ht="19.5" customHeight="1">
      <c r="A19" s="14" t="s">
        <v>3</v>
      </c>
      <c r="B19" s="28" t="str">
        <f>IF(B16="","",B16)</f>
        <v>Bubeník Pepa</v>
      </c>
      <c r="C19" s="14" t="s">
        <v>8</v>
      </c>
      <c r="D19" s="30" t="str">
        <f aca="true" t="shared" si="2" ref="D19:D30">IF(D15="","",D15)</f>
        <v>Terč Pavel</v>
      </c>
      <c r="E19" s="69">
        <v>-6</v>
      </c>
      <c r="F19" s="70">
        <v>-8</v>
      </c>
      <c r="G19" s="70">
        <v>-8</v>
      </c>
      <c r="H19" s="70"/>
      <c r="I19" s="71"/>
      <c r="J19" s="24">
        <f t="shared" si="0"/>
        <v>0</v>
      </c>
      <c r="K19" s="3" t="s">
        <v>0</v>
      </c>
      <c r="L19" s="25">
        <f t="shared" si="1"/>
        <v>3</v>
      </c>
      <c r="M19" s="20"/>
      <c r="N19" s="15"/>
    </row>
    <row r="20" spans="1:14" ht="19.5" customHeight="1">
      <c r="A20" s="14" t="s">
        <v>4</v>
      </c>
      <c r="B20" s="28" t="str">
        <f>IF(B17="","",B17)</f>
        <v>Bednář Petr</v>
      </c>
      <c r="C20" s="14" t="s">
        <v>6</v>
      </c>
      <c r="D20" s="30" t="str">
        <f t="shared" si="2"/>
        <v>Boura Lukáš</v>
      </c>
      <c r="E20" s="69">
        <v>-7</v>
      </c>
      <c r="F20" s="70">
        <v>-8</v>
      </c>
      <c r="G20" s="70">
        <v>9</v>
      </c>
      <c r="H20" s="70">
        <v>10</v>
      </c>
      <c r="I20" s="71">
        <v>11</v>
      </c>
      <c r="J20" s="24">
        <f t="shared" si="0"/>
        <v>3</v>
      </c>
      <c r="K20" s="3" t="s">
        <v>0</v>
      </c>
      <c r="L20" s="25">
        <f t="shared" si="1"/>
        <v>2</v>
      </c>
      <c r="M20" s="20"/>
      <c r="N20" s="15"/>
    </row>
    <row r="21" spans="1:14" ht="19.5" customHeight="1">
      <c r="A21" s="14" t="s">
        <v>5</v>
      </c>
      <c r="B21" s="28" t="str">
        <f>IF(B18="","",B18)</f>
        <v>Podaná Veronika</v>
      </c>
      <c r="C21" s="14" t="s">
        <v>2</v>
      </c>
      <c r="D21" s="30" t="str">
        <f t="shared" si="2"/>
        <v>Škarda Milan</v>
      </c>
      <c r="E21" s="69">
        <v>-8</v>
      </c>
      <c r="F21" s="70">
        <v>8</v>
      </c>
      <c r="G21" s="70">
        <v>-9</v>
      </c>
      <c r="H21" s="70">
        <v>-8</v>
      </c>
      <c r="I21" s="71"/>
      <c r="J21" s="24">
        <f t="shared" si="0"/>
        <v>1</v>
      </c>
      <c r="K21" s="3" t="s">
        <v>0</v>
      </c>
      <c r="L21" s="25">
        <f t="shared" si="1"/>
        <v>3</v>
      </c>
      <c r="M21" s="20"/>
      <c r="N21" s="15"/>
    </row>
    <row r="22" spans="1:14" ht="19.5" customHeight="1">
      <c r="A22" s="14" t="s">
        <v>1</v>
      </c>
      <c r="B22" s="28" t="str">
        <f>IF(B15="","",B15)</f>
        <v>Linka Vítězslav</v>
      </c>
      <c r="C22" s="14" t="s">
        <v>7</v>
      </c>
      <c r="D22" s="30" t="str">
        <f t="shared" si="2"/>
        <v>Baldrman Ondřej</v>
      </c>
      <c r="E22" s="69">
        <v>0</v>
      </c>
      <c r="F22" s="70">
        <v>0</v>
      </c>
      <c r="G22" s="70">
        <v>0</v>
      </c>
      <c r="H22" s="70"/>
      <c r="I22" s="71"/>
      <c r="J22" s="24">
        <f t="shared" si="0"/>
        <v>3</v>
      </c>
      <c r="K22" s="3" t="s">
        <v>0</v>
      </c>
      <c r="L22" s="25">
        <f t="shared" si="1"/>
        <v>0</v>
      </c>
      <c r="M22" s="20"/>
      <c r="N22" s="15"/>
    </row>
    <row r="23" spans="1:14" ht="19.5" customHeight="1">
      <c r="A23" s="14" t="s">
        <v>4</v>
      </c>
      <c r="B23" s="28" t="str">
        <f>IF(B20="","",B20)</f>
        <v>Bednář Petr</v>
      </c>
      <c r="C23" s="14" t="s">
        <v>8</v>
      </c>
      <c r="D23" s="30" t="str">
        <f t="shared" si="2"/>
        <v>Terč Pavel</v>
      </c>
      <c r="E23" s="69">
        <v>9</v>
      </c>
      <c r="F23" s="70">
        <v>-8</v>
      </c>
      <c r="G23" s="70">
        <v>-9</v>
      </c>
      <c r="H23" s="70">
        <v>-3</v>
      </c>
      <c r="I23" s="71"/>
      <c r="J23" s="24">
        <f t="shared" si="0"/>
        <v>1</v>
      </c>
      <c r="K23" s="3" t="s">
        <v>0</v>
      </c>
      <c r="L23" s="25">
        <f t="shared" si="1"/>
        <v>3</v>
      </c>
      <c r="M23" s="20"/>
      <c r="N23" s="15"/>
    </row>
    <row r="24" spans="1:14" ht="19.5" customHeight="1">
      <c r="A24" s="14" t="s">
        <v>5</v>
      </c>
      <c r="B24" s="28" t="str">
        <f>IF(B21="","",B21)</f>
        <v>Podaná Veronika</v>
      </c>
      <c r="C24" s="14" t="s">
        <v>6</v>
      </c>
      <c r="D24" s="30" t="str">
        <f t="shared" si="2"/>
        <v>Boura Lukáš</v>
      </c>
      <c r="E24" s="69">
        <v>-6</v>
      </c>
      <c r="F24" s="70">
        <v>-5</v>
      </c>
      <c r="G24" s="70">
        <v>-4</v>
      </c>
      <c r="H24" s="70"/>
      <c r="I24" s="71"/>
      <c r="J24" s="24">
        <f t="shared" si="0"/>
        <v>0</v>
      </c>
      <c r="K24" s="3" t="s">
        <v>0</v>
      </c>
      <c r="L24" s="25">
        <f t="shared" si="1"/>
        <v>3</v>
      </c>
      <c r="M24" s="20"/>
      <c r="N24" s="15"/>
    </row>
    <row r="25" spans="1:14" ht="19.5" customHeight="1">
      <c r="A25" s="14" t="s">
        <v>1</v>
      </c>
      <c r="B25" s="28" t="str">
        <f>IF(B22="","",B22)</f>
        <v>Linka Vítězslav</v>
      </c>
      <c r="C25" s="14" t="s">
        <v>2</v>
      </c>
      <c r="D25" s="30" t="str">
        <f t="shared" si="2"/>
        <v>Škarda Milan</v>
      </c>
      <c r="E25" s="69">
        <v>-7</v>
      </c>
      <c r="F25" s="70">
        <v>-8</v>
      </c>
      <c r="G25" s="70">
        <v>-5</v>
      </c>
      <c r="H25" s="70"/>
      <c r="I25" s="71"/>
      <c r="J25" s="24">
        <f t="shared" si="0"/>
        <v>0</v>
      </c>
      <c r="K25" s="3" t="s">
        <v>0</v>
      </c>
      <c r="L25" s="25">
        <f t="shared" si="1"/>
        <v>3</v>
      </c>
      <c r="M25" s="20"/>
      <c r="N25" s="15"/>
    </row>
    <row r="26" spans="1:14" ht="19.5" customHeight="1">
      <c r="A26" s="14" t="s">
        <v>3</v>
      </c>
      <c r="B26" s="28" t="str">
        <f>IF(B19="","",B19)</f>
        <v>Bubeník Pepa</v>
      </c>
      <c r="C26" s="14" t="s">
        <v>7</v>
      </c>
      <c r="D26" s="30" t="str">
        <f t="shared" si="2"/>
        <v>Baldrman Ondřej</v>
      </c>
      <c r="E26" s="69">
        <v>5</v>
      </c>
      <c r="F26" s="70">
        <v>6</v>
      </c>
      <c r="G26" s="70">
        <v>8</v>
      </c>
      <c r="H26" s="70">
        <v>-8</v>
      </c>
      <c r="I26" s="71">
        <v>-9</v>
      </c>
      <c r="J26" s="24">
        <f t="shared" si="0"/>
        <v>3</v>
      </c>
      <c r="K26" s="3" t="s">
        <v>0</v>
      </c>
      <c r="L26" s="25">
        <f t="shared" si="1"/>
        <v>2</v>
      </c>
      <c r="M26" s="20"/>
      <c r="N26" s="15"/>
    </row>
    <row r="27" spans="1:14" ht="19.5" customHeight="1">
      <c r="A27" s="14" t="s">
        <v>5</v>
      </c>
      <c r="B27" s="28" t="str">
        <f>IF(B24="","",B24)</f>
        <v>Podaná Veronika</v>
      </c>
      <c r="C27" s="14" t="s">
        <v>8</v>
      </c>
      <c r="D27" s="30" t="str">
        <f t="shared" si="2"/>
        <v>Terč Pavel</v>
      </c>
      <c r="E27" s="69">
        <v>-7</v>
      </c>
      <c r="F27" s="70">
        <v>-8</v>
      </c>
      <c r="G27" s="70">
        <v>-8</v>
      </c>
      <c r="H27" s="70"/>
      <c r="I27" s="71"/>
      <c r="J27" s="24">
        <f t="shared" si="0"/>
        <v>0</v>
      </c>
      <c r="K27" s="3" t="s">
        <v>0</v>
      </c>
      <c r="L27" s="25">
        <f t="shared" si="1"/>
        <v>3</v>
      </c>
      <c r="M27" s="20"/>
      <c r="N27" s="15"/>
    </row>
    <row r="28" spans="1:14" ht="19.5" customHeight="1">
      <c r="A28" s="14" t="s">
        <v>1</v>
      </c>
      <c r="B28" s="28" t="str">
        <f>IF(B25="","",B25)</f>
        <v>Linka Vítězslav</v>
      </c>
      <c r="C28" s="14" t="s">
        <v>6</v>
      </c>
      <c r="D28" s="30" t="str">
        <f t="shared" si="2"/>
        <v>Boura Lukáš</v>
      </c>
      <c r="E28" s="69">
        <v>-7</v>
      </c>
      <c r="F28" s="70">
        <v>8</v>
      </c>
      <c r="G28" s="70">
        <v>-7</v>
      </c>
      <c r="H28" s="70">
        <v>9</v>
      </c>
      <c r="I28" s="71">
        <v>-4</v>
      </c>
      <c r="J28" s="24">
        <f t="shared" si="0"/>
        <v>2</v>
      </c>
      <c r="K28" s="3" t="s">
        <v>0</v>
      </c>
      <c r="L28" s="25">
        <f t="shared" si="1"/>
        <v>3</v>
      </c>
      <c r="M28" s="20"/>
      <c r="N28" s="15"/>
    </row>
    <row r="29" spans="1:14" ht="19.5" customHeight="1">
      <c r="A29" s="14" t="s">
        <v>3</v>
      </c>
      <c r="B29" s="28" t="str">
        <f>IF(B26="","",B26)</f>
        <v>Bubeník Pepa</v>
      </c>
      <c r="C29" s="14" t="s">
        <v>2</v>
      </c>
      <c r="D29" s="30" t="str">
        <f t="shared" si="2"/>
        <v>Škarda Milan</v>
      </c>
      <c r="E29" s="69"/>
      <c r="F29" s="70"/>
      <c r="G29" s="70"/>
      <c r="H29" s="70"/>
      <c r="I29" s="71"/>
      <c r="J29" s="24">
        <f t="shared" si="0"/>
        <v>0</v>
      </c>
      <c r="K29" s="3" t="s">
        <v>0</v>
      </c>
      <c r="L29" s="25">
        <f t="shared" si="1"/>
        <v>0</v>
      </c>
      <c r="M29" s="20"/>
      <c r="N29" s="15"/>
    </row>
    <row r="30" spans="1:14" ht="19.5" customHeight="1" thickBot="1">
      <c r="A30" s="16" t="s">
        <v>4</v>
      </c>
      <c r="B30" s="29" t="str">
        <f>IF(B23="","",B23)</f>
        <v>Bednář Petr</v>
      </c>
      <c r="C30" s="16" t="s">
        <v>7</v>
      </c>
      <c r="D30" s="31" t="str">
        <f t="shared" si="2"/>
        <v>Baldrman Ondřej</v>
      </c>
      <c r="E30" s="63"/>
      <c r="F30" s="64"/>
      <c r="G30" s="64"/>
      <c r="H30" s="64"/>
      <c r="I30" s="65"/>
      <c r="J30" s="26">
        <f t="shared" si="0"/>
        <v>0</v>
      </c>
      <c r="K30" s="17" t="s">
        <v>0</v>
      </c>
      <c r="L30" s="27">
        <f t="shared" si="1"/>
        <v>0</v>
      </c>
      <c r="M30" s="21"/>
      <c r="N30" s="18"/>
    </row>
    <row r="33" ht="13.5" thickBot="1"/>
    <row r="34" spans="2:12" ht="19.5" customHeight="1" thickBot="1">
      <c r="B34" s="1"/>
      <c r="C34" s="9"/>
      <c r="D34" s="129" t="s">
        <v>16</v>
      </c>
      <c r="E34" s="90" t="s">
        <v>15</v>
      </c>
      <c r="F34" s="90"/>
      <c r="G34" s="90"/>
      <c r="H34" s="90"/>
      <c r="I34" s="90"/>
      <c r="J34" s="38">
        <f>IF(J13="","",COUNTIF(J13:J30,"=3"))</f>
        <v>6</v>
      </c>
      <c r="K34" s="10" t="s">
        <v>0</v>
      </c>
      <c r="L34" s="39">
        <f>IF(L13="","",COUNTIF(L13:L30,"=3"))</f>
        <v>10</v>
      </c>
    </row>
    <row r="35" spans="2:12" ht="13.5" customHeight="1" thickBot="1">
      <c r="B35" s="9"/>
      <c r="C35" s="9"/>
      <c r="D35" s="129"/>
      <c r="E35" s="8"/>
      <c r="F35" s="8"/>
      <c r="G35" s="8"/>
      <c r="H35" s="8"/>
      <c r="I35" s="8"/>
      <c r="J35" s="5"/>
      <c r="L35" s="5"/>
    </row>
    <row r="36" spans="2:12" ht="19.5" customHeight="1" thickBot="1">
      <c r="B36" s="9"/>
      <c r="C36" s="9"/>
      <c r="D36" s="129"/>
      <c r="E36" s="90" t="s">
        <v>9</v>
      </c>
      <c r="F36" s="90"/>
      <c r="G36" s="90"/>
      <c r="H36" s="90"/>
      <c r="I36" s="90"/>
      <c r="J36" s="38">
        <f>IF(J13="","",SUM(J13:J30))</f>
        <v>24</v>
      </c>
      <c r="K36" s="10" t="s">
        <v>0</v>
      </c>
      <c r="L36" s="39">
        <f>IF(L13="","",SUM(L13:L30))</f>
        <v>35</v>
      </c>
    </row>
    <row r="37" spans="2:12" ht="13.5" customHeight="1" thickBot="1">
      <c r="B37" s="9"/>
      <c r="C37" s="9"/>
      <c r="D37" s="129"/>
      <c r="E37" s="8"/>
      <c r="F37" s="8"/>
      <c r="G37" s="8"/>
      <c r="H37" s="8"/>
      <c r="I37" s="8"/>
      <c r="J37" s="5"/>
      <c r="L37" s="5"/>
    </row>
    <row r="38" spans="2:12" ht="19.5" customHeight="1" thickBot="1">
      <c r="B38" s="9"/>
      <c r="C38" s="9"/>
      <c r="D38" s="129"/>
      <c r="E38" s="90" t="s">
        <v>14</v>
      </c>
      <c r="F38" s="90"/>
      <c r="G38" s="90"/>
      <c r="H38" s="90"/>
      <c r="I38" s="90"/>
      <c r="J38" s="38">
        <f>IF(J13="","",(-SUMIF(E13:I30,"&lt;0")+11*COUNTIF(E13:I30,"&gt;0")))</f>
        <v>403</v>
      </c>
      <c r="K38" s="10" t="s">
        <v>0</v>
      </c>
      <c r="L38" s="39">
        <f>IF(L13="","",(SUMIF(E13:I30,"&gt;=0")+11*COUNTIF(E13:I30,"&lt;0")))</f>
        <v>503</v>
      </c>
    </row>
  </sheetData>
  <sheetProtection password="CAA7" sheet="1" objects="1" scenarios="1" selectLockedCells="1" selectUnlockedCells="1"/>
  <mergeCells count="11">
    <mergeCell ref="E11:I11"/>
    <mergeCell ref="J11:N11"/>
    <mergeCell ref="A1:N1"/>
    <mergeCell ref="C5:I5"/>
    <mergeCell ref="C7:I7"/>
    <mergeCell ref="L5:M5"/>
    <mergeCell ref="L7:M7"/>
    <mergeCell ref="E38:I38"/>
    <mergeCell ref="D34:D38"/>
    <mergeCell ref="E34:I34"/>
    <mergeCell ref="E36:I36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25" t="str">
        <f>'Tabulka 6'!A1:Y1</f>
        <v>Turnaj čtyřčlenných družstev 31.3.2007 Brno-Líšeň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4" ht="13.5" thickBot="1"/>
    <row r="5" spans="1:14" s="44" customFormat="1" ht="19.5" customHeight="1" thickBot="1">
      <c r="A5" s="40"/>
      <c r="B5" s="41" t="s">
        <v>11</v>
      </c>
      <c r="C5" s="126" t="str">
        <f>'Tabulka 6'!AB11</f>
        <v>Havířov 2</v>
      </c>
      <c r="D5" s="127"/>
      <c r="E5" s="127"/>
      <c r="F5" s="127"/>
      <c r="G5" s="127"/>
      <c r="H5" s="127"/>
      <c r="I5" s="127"/>
      <c r="J5" s="42"/>
      <c r="K5" s="43"/>
      <c r="L5" s="126">
        <f>IF(J13="","",J34)</f>
        <v>10</v>
      </c>
      <c r="M5" s="128"/>
      <c r="N5" s="43"/>
    </row>
    <row r="6" spans="1:14" s="44" customFormat="1" ht="19.5" customHeight="1" thickBot="1">
      <c r="A6" s="40"/>
      <c r="B6" s="41"/>
      <c r="C6" s="40"/>
      <c r="D6" s="45"/>
      <c r="J6" s="46"/>
      <c r="K6" s="40"/>
      <c r="L6" s="47"/>
      <c r="M6" s="40"/>
      <c r="N6" s="40"/>
    </row>
    <row r="7" spans="1:14" s="44" customFormat="1" ht="19.5" customHeight="1" thickBot="1">
      <c r="A7" s="40"/>
      <c r="B7" s="41" t="s">
        <v>12</v>
      </c>
      <c r="C7" s="126" t="str">
        <f>'Tabulka 6'!AB13</f>
        <v>Líšeň</v>
      </c>
      <c r="D7" s="127"/>
      <c r="E7" s="127"/>
      <c r="F7" s="127"/>
      <c r="G7" s="127"/>
      <c r="H7" s="127"/>
      <c r="I7" s="127"/>
      <c r="J7" s="42"/>
      <c r="K7" s="43"/>
      <c r="L7" s="126">
        <f>IF(L13="","",L34)</f>
        <v>1</v>
      </c>
      <c r="M7" s="128"/>
      <c r="N7" s="43"/>
    </row>
    <row r="11" spans="2:14" s="5" customFormat="1" ht="12.75">
      <c r="B11" s="5" t="s">
        <v>11</v>
      </c>
      <c r="D11" s="5" t="s">
        <v>12</v>
      </c>
      <c r="E11" s="90" t="s">
        <v>9</v>
      </c>
      <c r="F11" s="90"/>
      <c r="G11" s="90"/>
      <c r="H11" s="90"/>
      <c r="I11" s="90"/>
      <c r="J11" s="90" t="s">
        <v>10</v>
      </c>
      <c r="K11" s="90"/>
      <c r="L11" s="90"/>
      <c r="M11" s="90"/>
      <c r="N11" s="90"/>
    </row>
    <row r="12" ht="6" customHeight="1" thickBot="1"/>
    <row r="13" spans="1:14" ht="19.5" customHeight="1">
      <c r="A13" s="11"/>
      <c r="B13" s="52" t="s">
        <v>89</v>
      </c>
      <c r="C13" s="11"/>
      <c r="D13" s="56" t="s">
        <v>86</v>
      </c>
      <c r="E13" s="60">
        <v>8</v>
      </c>
      <c r="F13" s="61">
        <v>3</v>
      </c>
      <c r="G13" s="61">
        <v>9</v>
      </c>
      <c r="H13" s="61"/>
      <c r="I13" s="62"/>
      <c r="J13" s="22">
        <f aca="true" t="shared" si="0" ref="J13:J30">IF(B13="","",COUNTIF(E13:I13,"&gt;0"))</f>
        <v>3</v>
      </c>
      <c r="K13" s="12" t="s">
        <v>0</v>
      </c>
      <c r="L13" s="23">
        <f aca="true" t="shared" si="1" ref="L13:L30">IF(D13="","",COUNTIF(E13:I13,"&lt;0"))</f>
        <v>0</v>
      </c>
      <c r="M13" s="19"/>
      <c r="N13" s="13"/>
    </row>
    <row r="14" spans="1:14" ht="19.5" customHeight="1" thickBot="1">
      <c r="A14" s="16"/>
      <c r="B14" s="53" t="s">
        <v>81</v>
      </c>
      <c r="C14" s="16"/>
      <c r="D14" s="57" t="s">
        <v>99</v>
      </c>
      <c r="E14" s="63">
        <v>7</v>
      </c>
      <c r="F14" s="64">
        <v>10</v>
      </c>
      <c r="G14" s="64">
        <v>-10</v>
      </c>
      <c r="H14" s="64">
        <v>7</v>
      </c>
      <c r="I14" s="65"/>
      <c r="J14" s="26">
        <f t="shared" si="0"/>
        <v>3</v>
      </c>
      <c r="K14" s="17" t="s">
        <v>0</v>
      </c>
      <c r="L14" s="27">
        <f t="shared" si="1"/>
        <v>1</v>
      </c>
      <c r="M14" s="21"/>
      <c r="N14" s="18"/>
    </row>
    <row r="15" spans="1:14" ht="19.5" customHeight="1">
      <c r="A15" s="32" t="s">
        <v>1</v>
      </c>
      <c r="B15" s="54" t="s">
        <v>63</v>
      </c>
      <c r="C15" s="32" t="s">
        <v>8</v>
      </c>
      <c r="D15" s="58" t="s">
        <v>69</v>
      </c>
      <c r="E15" s="66">
        <v>6</v>
      </c>
      <c r="F15" s="67">
        <v>8</v>
      </c>
      <c r="G15" s="67">
        <v>1</v>
      </c>
      <c r="H15" s="67"/>
      <c r="I15" s="68"/>
      <c r="J15" s="33">
        <f t="shared" si="0"/>
        <v>3</v>
      </c>
      <c r="K15" s="34" t="s">
        <v>0</v>
      </c>
      <c r="L15" s="35">
        <f t="shared" si="1"/>
        <v>0</v>
      </c>
      <c r="M15" s="36"/>
      <c r="N15" s="37"/>
    </row>
    <row r="16" spans="1:14" ht="19.5" customHeight="1">
      <c r="A16" s="14" t="s">
        <v>3</v>
      </c>
      <c r="B16" s="55" t="s">
        <v>64</v>
      </c>
      <c r="C16" s="14" t="s">
        <v>6</v>
      </c>
      <c r="D16" s="59" t="s">
        <v>70</v>
      </c>
      <c r="E16" s="69">
        <v>-6</v>
      </c>
      <c r="F16" s="70">
        <v>-9</v>
      </c>
      <c r="G16" s="70">
        <v>-9</v>
      </c>
      <c r="H16" s="70"/>
      <c r="I16" s="71"/>
      <c r="J16" s="24">
        <f t="shared" si="0"/>
        <v>0</v>
      </c>
      <c r="K16" s="3" t="s">
        <v>0</v>
      </c>
      <c r="L16" s="25">
        <f t="shared" si="1"/>
        <v>3</v>
      </c>
      <c r="M16" s="20"/>
      <c r="N16" s="15"/>
    </row>
    <row r="17" spans="1:14" ht="19.5" customHeight="1">
      <c r="A17" s="14" t="s">
        <v>4</v>
      </c>
      <c r="B17" s="55" t="s">
        <v>65</v>
      </c>
      <c r="C17" s="14" t="s">
        <v>2</v>
      </c>
      <c r="D17" s="59" t="s">
        <v>71</v>
      </c>
      <c r="E17" s="69">
        <v>7</v>
      </c>
      <c r="F17" s="70">
        <v>7</v>
      </c>
      <c r="G17" s="70">
        <v>8</v>
      </c>
      <c r="H17" s="70"/>
      <c r="I17" s="71"/>
      <c r="J17" s="24">
        <f t="shared" si="0"/>
        <v>3</v>
      </c>
      <c r="K17" s="3" t="s">
        <v>0</v>
      </c>
      <c r="L17" s="25">
        <f t="shared" si="1"/>
        <v>0</v>
      </c>
      <c r="M17" s="20"/>
      <c r="N17" s="15"/>
    </row>
    <row r="18" spans="1:14" ht="19.5" customHeight="1">
      <c r="A18" s="14" t="s">
        <v>5</v>
      </c>
      <c r="B18" s="55" t="s">
        <v>66</v>
      </c>
      <c r="C18" s="14" t="s">
        <v>7</v>
      </c>
      <c r="D18" s="59" t="s">
        <v>72</v>
      </c>
      <c r="E18" s="69">
        <v>11</v>
      </c>
      <c r="F18" s="70">
        <v>-10</v>
      </c>
      <c r="G18" s="70">
        <v>9</v>
      </c>
      <c r="H18" s="70">
        <v>6</v>
      </c>
      <c r="I18" s="71"/>
      <c r="J18" s="24">
        <f t="shared" si="0"/>
        <v>3</v>
      </c>
      <c r="K18" s="3" t="s">
        <v>0</v>
      </c>
      <c r="L18" s="25">
        <f t="shared" si="1"/>
        <v>1</v>
      </c>
      <c r="M18" s="20"/>
      <c r="N18" s="15"/>
    </row>
    <row r="19" spans="1:14" ht="19.5" customHeight="1">
      <c r="A19" s="14" t="s">
        <v>3</v>
      </c>
      <c r="B19" s="28" t="str">
        <f>IF(B16="","",B16)</f>
        <v>Ryška Radek</v>
      </c>
      <c r="C19" s="14" t="s">
        <v>8</v>
      </c>
      <c r="D19" s="30" t="str">
        <f aca="true" t="shared" si="2" ref="D19:D30">IF(D15="","",D15)</f>
        <v>Andrle Pavel</v>
      </c>
      <c r="E19" s="69">
        <v>7</v>
      </c>
      <c r="F19" s="70">
        <v>3</v>
      </c>
      <c r="G19" s="70">
        <v>-4</v>
      </c>
      <c r="H19" s="70">
        <v>7</v>
      </c>
      <c r="I19" s="71"/>
      <c r="J19" s="24">
        <f t="shared" si="0"/>
        <v>3</v>
      </c>
      <c r="K19" s="3" t="s">
        <v>0</v>
      </c>
      <c r="L19" s="25">
        <f t="shared" si="1"/>
        <v>1</v>
      </c>
      <c r="M19" s="20"/>
      <c r="N19" s="15"/>
    </row>
    <row r="20" spans="1:14" ht="19.5" customHeight="1">
      <c r="A20" s="14" t="s">
        <v>4</v>
      </c>
      <c r="B20" s="28" t="str">
        <f>IF(B17="","",B17)</f>
        <v>Křístek Jaroslav</v>
      </c>
      <c r="C20" s="14" t="s">
        <v>6</v>
      </c>
      <c r="D20" s="30" t="str">
        <f t="shared" si="2"/>
        <v>Traxler Jan</v>
      </c>
      <c r="E20" s="69">
        <v>10</v>
      </c>
      <c r="F20" s="70">
        <v>-8</v>
      </c>
      <c r="G20" s="70">
        <v>-6</v>
      </c>
      <c r="H20" s="70">
        <v>10</v>
      </c>
      <c r="I20" s="71">
        <v>8</v>
      </c>
      <c r="J20" s="24">
        <f t="shared" si="0"/>
        <v>3</v>
      </c>
      <c r="K20" s="3" t="s">
        <v>0</v>
      </c>
      <c r="L20" s="25">
        <f t="shared" si="1"/>
        <v>2</v>
      </c>
      <c r="M20" s="20"/>
      <c r="N20" s="15"/>
    </row>
    <row r="21" spans="1:14" ht="19.5" customHeight="1">
      <c r="A21" s="14" t="s">
        <v>5</v>
      </c>
      <c r="B21" s="28" t="str">
        <f>IF(B18="","",B18)</f>
        <v>Kvasňák Jiří</v>
      </c>
      <c r="C21" s="14" t="s">
        <v>2</v>
      </c>
      <c r="D21" s="30" t="str">
        <f t="shared" si="2"/>
        <v>Maliňák Petr</v>
      </c>
      <c r="E21" s="69">
        <v>8</v>
      </c>
      <c r="F21" s="70">
        <v>7</v>
      </c>
      <c r="G21" s="70">
        <v>9</v>
      </c>
      <c r="H21" s="70"/>
      <c r="I21" s="71"/>
      <c r="J21" s="24">
        <f t="shared" si="0"/>
        <v>3</v>
      </c>
      <c r="K21" s="3" t="s">
        <v>0</v>
      </c>
      <c r="L21" s="25">
        <f t="shared" si="1"/>
        <v>0</v>
      </c>
      <c r="M21" s="20"/>
      <c r="N21" s="15"/>
    </row>
    <row r="22" spans="1:14" ht="19.5" customHeight="1">
      <c r="A22" s="14" t="s">
        <v>1</v>
      </c>
      <c r="B22" s="28" t="str">
        <f>IF(B15="","",B15)</f>
        <v>Knedla Ondřej</v>
      </c>
      <c r="C22" s="14" t="s">
        <v>7</v>
      </c>
      <c r="D22" s="30" t="str">
        <f t="shared" si="2"/>
        <v>Hlaváč David</v>
      </c>
      <c r="E22" s="69">
        <v>8</v>
      </c>
      <c r="F22" s="70">
        <v>6</v>
      </c>
      <c r="G22" s="70">
        <v>6</v>
      </c>
      <c r="H22" s="70"/>
      <c r="I22" s="71"/>
      <c r="J22" s="24">
        <f t="shared" si="0"/>
        <v>3</v>
      </c>
      <c r="K22" s="3" t="s">
        <v>0</v>
      </c>
      <c r="L22" s="25">
        <f t="shared" si="1"/>
        <v>0</v>
      </c>
      <c r="M22" s="20"/>
      <c r="N22" s="15"/>
    </row>
    <row r="23" spans="1:14" ht="19.5" customHeight="1">
      <c r="A23" s="14" t="s">
        <v>4</v>
      </c>
      <c r="B23" s="28" t="str">
        <f>IF(B20="","",B20)</f>
        <v>Křístek Jaroslav</v>
      </c>
      <c r="C23" s="14" t="s">
        <v>8</v>
      </c>
      <c r="D23" s="30" t="str">
        <f t="shared" si="2"/>
        <v>Andrle Pavel</v>
      </c>
      <c r="E23" s="69">
        <v>5</v>
      </c>
      <c r="F23" s="70">
        <v>5</v>
      </c>
      <c r="G23" s="70">
        <v>7</v>
      </c>
      <c r="H23" s="70"/>
      <c r="I23" s="71"/>
      <c r="J23" s="24">
        <f t="shared" si="0"/>
        <v>3</v>
      </c>
      <c r="K23" s="3" t="s">
        <v>0</v>
      </c>
      <c r="L23" s="25">
        <f t="shared" si="1"/>
        <v>0</v>
      </c>
      <c r="M23" s="20"/>
      <c r="N23" s="15"/>
    </row>
    <row r="24" spans="1:14" ht="19.5" customHeight="1">
      <c r="A24" s="14" t="s">
        <v>5</v>
      </c>
      <c r="B24" s="28" t="str">
        <f>IF(B21="","",B21)</f>
        <v>Kvasňák Jiří</v>
      </c>
      <c r="C24" s="14" t="s">
        <v>6</v>
      </c>
      <c r="D24" s="30" t="str">
        <f t="shared" si="2"/>
        <v>Traxler Jan</v>
      </c>
      <c r="E24" s="69"/>
      <c r="F24" s="70"/>
      <c r="G24" s="70"/>
      <c r="H24" s="70"/>
      <c r="I24" s="71"/>
      <c r="J24" s="24">
        <f t="shared" si="0"/>
        <v>0</v>
      </c>
      <c r="K24" s="3" t="s">
        <v>0</v>
      </c>
      <c r="L24" s="25">
        <f t="shared" si="1"/>
        <v>0</v>
      </c>
      <c r="M24" s="20"/>
      <c r="N24" s="15"/>
    </row>
    <row r="25" spans="1:14" ht="19.5" customHeight="1">
      <c r="A25" s="14" t="s">
        <v>1</v>
      </c>
      <c r="B25" s="28" t="str">
        <f>IF(B22="","",B22)</f>
        <v>Knedla Ondřej</v>
      </c>
      <c r="C25" s="14" t="s">
        <v>2</v>
      </c>
      <c r="D25" s="30" t="str">
        <f t="shared" si="2"/>
        <v>Maliňák Petr</v>
      </c>
      <c r="E25" s="69"/>
      <c r="F25" s="70"/>
      <c r="G25" s="70"/>
      <c r="H25" s="70"/>
      <c r="I25" s="71"/>
      <c r="J25" s="24">
        <f t="shared" si="0"/>
        <v>0</v>
      </c>
      <c r="K25" s="3" t="s">
        <v>0</v>
      </c>
      <c r="L25" s="25">
        <f t="shared" si="1"/>
        <v>0</v>
      </c>
      <c r="M25" s="20"/>
      <c r="N25" s="15"/>
    </row>
    <row r="26" spans="1:14" ht="19.5" customHeight="1">
      <c r="A26" s="14" t="s">
        <v>3</v>
      </c>
      <c r="B26" s="28" t="str">
        <f>IF(B19="","",B19)</f>
        <v>Ryška Radek</v>
      </c>
      <c r="C26" s="14" t="s">
        <v>7</v>
      </c>
      <c r="D26" s="30" t="str">
        <f t="shared" si="2"/>
        <v>Hlaváč David</v>
      </c>
      <c r="E26" s="69"/>
      <c r="F26" s="70"/>
      <c r="G26" s="70"/>
      <c r="H26" s="70"/>
      <c r="I26" s="71"/>
      <c r="J26" s="24">
        <f t="shared" si="0"/>
        <v>0</v>
      </c>
      <c r="K26" s="3" t="s">
        <v>0</v>
      </c>
      <c r="L26" s="25">
        <f t="shared" si="1"/>
        <v>0</v>
      </c>
      <c r="M26" s="20"/>
      <c r="N26" s="15"/>
    </row>
    <row r="27" spans="1:14" ht="19.5" customHeight="1">
      <c r="A27" s="14" t="s">
        <v>5</v>
      </c>
      <c r="B27" s="28" t="str">
        <f>IF(B24="","",B24)</f>
        <v>Kvasňák Jiří</v>
      </c>
      <c r="C27" s="14" t="s">
        <v>8</v>
      </c>
      <c r="D27" s="30" t="str">
        <f t="shared" si="2"/>
        <v>Andrle Pavel</v>
      </c>
      <c r="E27" s="69"/>
      <c r="F27" s="70"/>
      <c r="G27" s="70"/>
      <c r="H27" s="70"/>
      <c r="I27" s="71"/>
      <c r="J27" s="24">
        <f t="shared" si="0"/>
        <v>0</v>
      </c>
      <c r="K27" s="3" t="s">
        <v>0</v>
      </c>
      <c r="L27" s="25">
        <f t="shared" si="1"/>
        <v>0</v>
      </c>
      <c r="M27" s="20"/>
      <c r="N27" s="15"/>
    </row>
    <row r="28" spans="1:14" ht="19.5" customHeight="1">
      <c r="A28" s="14" t="s">
        <v>1</v>
      </c>
      <c r="B28" s="28" t="str">
        <f>IF(B25="","",B25)</f>
        <v>Knedla Ondřej</v>
      </c>
      <c r="C28" s="14" t="s">
        <v>6</v>
      </c>
      <c r="D28" s="30" t="str">
        <f t="shared" si="2"/>
        <v>Traxler Jan</v>
      </c>
      <c r="E28" s="69"/>
      <c r="F28" s="70"/>
      <c r="G28" s="70"/>
      <c r="H28" s="70"/>
      <c r="I28" s="71"/>
      <c r="J28" s="24">
        <f t="shared" si="0"/>
        <v>0</v>
      </c>
      <c r="K28" s="3" t="s">
        <v>0</v>
      </c>
      <c r="L28" s="25">
        <f t="shared" si="1"/>
        <v>0</v>
      </c>
      <c r="M28" s="20"/>
      <c r="N28" s="15"/>
    </row>
    <row r="29" spans="1:14" ht="19.5" customHeight="1">
      <c r="A29" s="14" t="s">
        <v>3</v>
      </c>
      <c r="B29" s="28" t="str">
        <f>IF(B26="","",B26)</f>
        <v>Ryška Radek</v>
      </c>
      <c r="C29" s="14" t="s">
        <v>2</v>
      </c>
      <c r="D29" s="30" t="str">
        <f t="shared" si="2"/>
        <v>Maliňák Petr</v>
      </c>
      <c r="E29" s="69"/>
      <c r="F29" s="70"/>
      <c r="G29" s="70"/>
      <c r="H29" s="70"/>
      <c r="I29" s="71"/>
      <c r="J29" s="24">
        <f t="shared" si="0"/>
        <v>0</v>
      </c>
      <c r="K29" s="3" t="s">
        <v>0</v>
      </c>
      <c r="L29" s="25">
        <f t="shared" si="1"/>
        <v>0</v>
      </c>
      <c r="M29" s="20"/>
      <c r="N29" s="15"/>
    </row>
    <row r="30" spans="1:14" ht="19.5" customHeight="1" thickBot="1">
      <c r="A30" s="16" t="s">
        <v>4</v>
      </c>
      <c r="B30" s="29" t="str">
        <f>IF(B23="","",B23)</f>
        <v>Křístek Jaroslav</v>
      </c>
      <c r="C30" s="16" t="s">
        <v>7</v>
      </c>
      <c r="D30" s="31" t="str">
        <f t="shared" si="2"/>
        <v>Hlaváč David</v>
      </c>
      <c r="E30" s="63"/>
      <c r="F30" s="64"/>
      <c r="G30" s="64"/>
      <c r="H30" s="64"/>
      <c r="I30" s="65"/>
      <c r="J30" s="26">
        <f t="shared" si="0"/>
        <v>0</v>
      </c>
      <c r="K30" s="17" t="s">
        <v>0</v>
      </c>
      <c r="L30" s="27">
        <f t="shared" si="1"/>
        <v>0</v>
      </c>
      <c r="M30" s="21"/>
      <c r="N30" s="18"/>
    </row>
    <row r="33" ht="13.5" thickBot="1"/>
    <row r="34" spans="2:12" ht="19.5" customHeight="1" thickBot="1">
      <c r="B34" s="1"/>
      <c r="C34" s="9"/>
      <c r="D34" s="129" t="s">
        <v>16</v>
      </c>
      <c r="E34" s="90" t="s">
        <v>15</v>
      </c>
      <c r="F34" s="90"/>
      <c r="G34" s="90"/>
      <c r="H34" s="90"/>
      <c r="I34" s="90"/>
      <c r="J34" s="38">
        <f>IF(J13="","",COUNTIF(J13:J30,"=3"))</f>
        <v>10</v>
      </c>
      <c r="K34" s="10" t="s">
        <v>0</v>
      </c>
      <c r="L34" s="39">
        <f>IF(L13="","",COUNTIF(L13:L30,"=3"))</f>
        <v>1</v>
      </c>
    </row>
    <row r="35" spans="2:12" ht="13.5" customHeight="1" thickBot="1">
      <c r="B35" s="9"/>
      <c r="C35" s="9"/>
      <c r="D35" s="129"/>
      <c r="E35" s="8"/>
      <c r="F35" s="8"/>
      <c r="G35" s="8"/>
      <c r="H35" s="8"/>
      <c r="I35" s="8"/>
      <c r="J35" s="5"/>
      <c r="L35" s="5"/>
    </row>
    <row r="36" spans="2:12" ht="19.5" customHeight="1" thickBot="1">
      <c r="B36" s="9"/>
      <c r="C36" s="9"/>
      <c r="D36" s="129"/>
      <c r="E36" s="90" t="s">
        <v>9</v>
      </c>
      <c r="F36" s="90"/>
      <c r="G36" s="90"/>
      <c r="H36" s="90"/>
      <c r="I36" s="90"/>
      <c r="J36" s="38">
        <f>IF(J13="","",SUM(J13:J30))</f>
        <v>30</v>
      </c>
      <c r="K36" s="10" t="s">
        <v>0</v>
      </c>
      <c r="L36" s="39">
        <f>IF(L13="","",SUM(L13:L30))</f>
        <v>8</v>
      </c>
    </row>
    <row r="37" spans="2:12" ht="13.5" customHeight="1" thickBot="1">
      <c r="B37" s="9"/>
      <c r="C37" s="9"/>
      <c r="D37" s="129"/>
      <c r="E37" s="8"/>
      <c r="F37" s="8"/>
      <c r="G37" s="8"/>
      <c r="H37" s="8"/>
      <c r="I37" s="8"/>
      <c r="J37" s="5"/>
      <c r="L37" s="5"/>
    </row>
    <row r="38" spans="2:12" ht="19.5" customHeight="1" thickBot="1">
      <c r="B38" s="9"/>
      <c r="C38" s="9"/>
      <c r="D38" s="129"/>
      <c r="E38" s="90" t="s">
        <v>14</v>
      </c>
      <c r="F38" s="90"/>
      <c r="G38" s="90"/>
      <c r="H38" s="90"/>
      <c r="I38" s="90"/>
      <c r="J38" s="38">
        <f>IF(J13="","",(-SUMIF(E13:I30,"&lt;0")+11*COUNTIF(E13:I30,"&gt;0")))</f>
        <v>392</v>
      </c>
      <c r="K38" s="10" t="s">
        <v>0</v>
      </c>
      <c r="L38" s="39">
        <f>IF(L13="","",(SUMIF(E13:I30,"&gt;=0")+11*COUNTIF(E13:I30,"&lt;0")))</f>
        <v>301</v>
      </c>
    </row>
  </sheetData>
  <sheetProtection password="CAA7" sheet="1" objects="1" scenarios="1" selectLockedCells="1" selectUnlockedCells="1"/>
  <mergeCells count="11">
    <mergeCell ref="E38:I38"/>
    <mergeCell ref="D34:D38"/>
    <mergeCell ref="E34:I34"/>
    <mergeCell ref="E36:I36"/>
    <mergeCell ref="E11:I11"/>
    <mergeCell ref="J11:N11"/>
    <mergeCell ref="A1:N1"/>
    <mergeCell ref="C5:I5"/>
    <mergeCell ref="C7:I7"/>
    <mergeCell ref="L5:M5"/>
    <mergeCell ref="L7:M7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25" t="str">
        <f>'Tabulka 6'!A1:Y1</f>
        <v>Turnaj čtyřčlenných družstev 31.3.2007 Brno-Líšeň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4" ht="13.5" thickBot="1"/>
    <row r="5" spans="1:14" s="44" customFormat="1" ht="19.5" customHeight="1" thickBot="1">
      <c r="A5" s="40"/>
      <c r="B5" s="41" t="s">
        <v>11</v>
      </c>
      <c r="C5" s="126" t="str">
        <f>'Tabulka 6'!AB7</f>
        <v>Žabovřesky</v>
      </c>
      <c r="D5" s="127"/>
      <c r="E5" s="127"/>
      <c r="F5" s="127"/>
      <c r="G5" s="127"/>
      <c r="H5" s="127"/>
      <c r="I5" s="127"/>
      <c r="J5" s="42"/>
      <c r="K5" s="43"/>
      <c r="L5" s="126">
        <f>IF(J13="","",J34)</f>
        <v>10</v>
      </c>
      <c r="M5" s="128"/>
      <c r="N5" s="43"/>
    </row>
    <row r="6" spans="1:14" s="44" customFormat="1" ht="19.5" customHeight="1" thickBot="1">
      <c r="A6" s="40"/>
      <c r="B6" s="41"/>
      <c r="C6" s="40"/>
      <c r="D6" s="45"/>
      <c r="J6" s="46"/>
      <c r="K6" s="40"/>
      <c r="L6" s="47"/>
      <c r="M6" s="40"/>
      <c r="N6" s="40"/>
    </row>
    <row r="7" spans="1:14" s="44" customFormat="1" ht="19.5" customHeight="1" thickBot="1">
      <c r="A7" s="40"/>
      <c r="B7" s="41" t="s">
        <v>12</v>
      </c>
      <c r="C7" s="126" t="str">
        <f>'Tabulka 6'!AB9</f>
        <v>Ostrava</v>
      </c>
      <c r="D7" s="127"/>
      <c r="E7" s="127"/>
      <c r="F7" s="127"/>
      <c r="G7" s="127"/>
      <c r="H7" s="127"/>
      <c r="I7" s="127"/>
      <c r="J7" s="42"/>
      <c r="K7" s="43"/>
      <c r="L7" s="126">
        <f>IF(L13="","",L34)</f>
        <v>0</v>
      </c>
      <c r="M7" s="128"/>
      <c r="N7" s="43"/>
    </row>
    <row r="11" spans="2:14" s="5" customFormat="1" ht="12.75">
      <c r="B11" s="5" t="s">
        <v>11</v>
      </c>
      <c r="D11" s="5" t="s">
        <v>12</v>
      </c>
      <c r="E11" s="90" t="s">
        <v>9</v>
      </c>
      <c r="F11" s="90"/>
      <c r="G11" s="90"/>
      <c r="H11" s="90"/>
      <c r="I11" s="90"/>
      <c r="J11" s="90" t="s">
        <v>10</v>
      </c>
      <c r="K11" s="90"/>
      <c r="L11" s="90"/>
      <c r="M11" s="90"/>
      <c r="N11" s="90"/>
    </row>
    <row r="12" ht="6" customHeight="1" thickBot="1"/>
    <row r="13" spans="1:14" ht="19.5" customHeight="1">
      <c r="A13" s="11"/>
      <c r="B13" s="52" t="s">
        <v>73</v>
      </c>
      <c r="C13" s="11"/>
      <c r="D13" s="56" t="s">
        <v>76</v>
      </c>
      <c r="E13" s="60">
        <v>10</v>
      </c>
      <c r="F13" s="61">
        <v>11</v>
      </c>
      <c r="G13" s="61">
        <v>19</v>
      </c>
      <c r="H13" s="61"/>
      <c r="I13" s="62"/>
      <c r="J13" s="22">
        <f aca="true" t="shared" si="0" ref="J13:J30">IF(B13="","",COUNTIF(E13:I13,"&gt;0"))</f>
        <v>3</v>
      </c>
      <c r="K13" s="12" t="s">
        <v>0</v>
      </c>
      <c r="L13" s="23">
        <f aca="true" t="shared" si="1" ref="L13:L30">IF(D13="","",COUNTIF(E13:I13,"&lt;0"))</f>
        <v>0</v>
      </c>
      <c r="M13" s="19"/>
      <c r="N13" s="13"/>
    </row>
    <row r="14" spans="1:14" ht="19.5" customHeight="1" thickBot="1">
      <c r="A14" s="16"/>
      <c r="B14" s="53" t="s">
        <v>74</v>
      </c>
      <c r="C14" s="16"/>
      <c r="D14" s="57" t="s">
        <v>53</v>
      </c>
      <c r="E14" s="63">
        <v>8</v>
      </c>
      <c r="F14" s="64">
        <v>9</v>
      </c>
      <c r="G14" s="64">
        <v>-7</v>
      </c>
      <c r="H14" s="64">
        <v>7</v>
      </c>
      <c r="I14" s="65"/>
      <c r="J14" s="26">
        <f t="shared" si="0"/>
        <v>3</v>
      </c>
      <c r="K14" s="17" t="s">
        <v>0</v>
      </c>
      <c r="L14" s="27">
        <f t="shared" si="1"/>
        <v>1</v>
      </c>
      <c r="M14" s="21"/>
      <c r="N14" s="18"/>
    </row>
    <row r="15" spans="1:14" ht="19.5" customHeight="1">
      <c r="A15" s="32" t="s">
        <v>1</v>
      </c>
      <c r="B15" s="54" t="s">
        <v>44</v>
      </c>
      <c r="C15" s="32" t="s">
        <v>8</v>
      </c>
      <c r="D15" s="58" t="s">
        <v>56</v>
      </c>
      <c r="E15" s="66">
        <v>6</v>
      </c>
      <c r="F15" s="67">
        <v>9</v>
      </c>
      <c r="G15" s="67">
        <v>6</v>
      </c>
      <c r="H15" s="67"/>
      <c r="I15" s="68"/>
      <c r="J15" s="33">
        <f t="shared" si="0"/>
        <v>3</v>
      </c>
      <c r="K15" s="34" t="s">
        <v>0</v>
      </c>
      <c r="L15" s="35">
        <f t="shared" si="1"/>
        <v>0</v>
      </c>
      <c r="M15" s="36"/>
      <c r="N15" s="37"/>
    </row>
    <row r="16" spans="1:14" ht="19.5" customHeight="1">
      <c r="A16" s="14" t="s">
        <v>3</v>
      </c>
      <c r="B16" s="55" t="s">
        <v>45</v>
      </c>
      <c r="C16" s="14" t="s">
        <v>6</v>
      </c>
      <c r="D16" s="59" t="s">
        <v>55</v>
      </c>
      <c r="E16" s="69">
        <v>7</v>
      </c>
      <c r="F16" s="70">
        <v>8</v>
      </c>
      <c r="G16" s="70">
        <v>7</v>
      </c>
      <c r="H16" s="70"/>
      <c r="I16" s="71"/>
      <c r="J16" s="24">
        <f t="shared" si="0"/>
        <v>3</v>
      </c>
      <c r="K16" s="3" t="s">
        <v>0</v>
      </c>
      <c r="L16" s="25">
        <f t="shared" si="1"/>
        <v>0</v>
      </c>
      <c r="M16" s="20"/>
      <c r="N16" s="15"/>
    </row>
    <row r="17" spans="1:14" ht="19.5" customHeight="1">
      <c r="A17" s="14" t="s">
        <v>4</v>
      </c>
      <c r="B17" s="55" t="s">
        <v>46</v>
      </c>
      <c r="C17" s="14" t="s">
        <v>2</v>
      </c>
      <c r="D17" s="59" t="s">
        <v>54</v>
      </c>
      <c r="E17" s="69">
        <v>5</v>
      </c>
      <c r="F17" s="70">
        <v>4</v>
      </c>
      <c r="G17" s="70">
        <v>-7</v>
      </c>
      <c r="H17" s="70">
        <v>-5</v>
      </c>
      <c r="I17" s="71">
        <v>6</v>
      </c>
      <c r="J17" s="24">
        <f t="shared" si="0"/>
        <v>3</v>
      </c>
      <c r="K17" s="3" t="s">
        <v>0</v>
      </c>
      <c r="L17" s="25">
        <f t="shared" si="1"/>
        <v>2</v>
      </c>
      <c r="M17" s="20"/>
      <c r="N17" s="15"/>
    </row>
    <row r="18" spans="1:14" ht="19.5" customHeight="1">
      <c r="A18" s="14" t="s">
        <v>5</v>
      </c>
      <c r="B18" s="55" t="s">
        <v>75</v>
      </c>
      <c r="C18" s="14" t="s">
        <v>7</v>
      </c>
      <c r="D18" s="59" t="s">
        <v>57</v>
      </c>
      <c r="E18" s="69">
        <v>-1</v>
      </c>
      <c r="F18" s="70">
        <v>2</v>
      </c>
      <c r="G18" s="70">
        <v>6</v>
      </c>
      <c r="H18" s="70">
        <v>2</v>
      </c>
      <c r="I18" s="71"/>
      <c r="J18" s="24">
        <f t="shared" si="0"/>
        <v>3</v>
      </c>
      <c r="K18" s="3" t="s">
        <v>0</v>
      </c>
      <c r="L18" s="25">
        <f t="shared" si="1"/>
        <v>1</v>
      </c>
      <c r="M18" s="20"/>
      <c r="N18" s="15"/>
    </row>
    <row r="19" spans="1:14" ht="19.5" customHeight="1">
      <c r="A19" s="14" t="s">
        <v>3</v>
      </c>
      <c r="B19" s="28" t="str">
        <f>IF(B16="","",B16)</f>
        <v>Pernička Jan</v>
      </c>
      <c r="C19" s="14" t="s">
        <v>8</v>
      </c>
      <c r="D19" s="30" t="str">
        <f aca="true" t="shared" si="2" ref="D19:D30">IF(D15="","",D15)</f>
        <v>Podaná Veronika</v>
      </c>
      <c r="E19" s="69">
        <v>5</v>
      </c>
      <c r="F19" s="70">
        <v>5</v>
      </c>
      <c r="G19" s="70">
        <v>6</v>
      </c>
      <c r="H19" s="70"/>
      <c r="I19" s="71"/>
      <c r="J19" s="24">
        <f t="shared" si="0"/>
        <v>3</v>
      </c>
      <c r="K19" s="3" t="s">
        <v>0</v>
      </c>
      <c r="L19" s="25">
        <f t="shared" si="1"/>
        <v>0</v>
      </c>
      <c r="M19" s="20"/>
      <c r="N19" s="15"/>
    </row>
    <row r="20" spans="1:14" ht="19.5" customHeight="1">
      <c r="A20" s="14" t="s">
        <v>4</v>
      </c>
      <c r="B20" s="28" t="str">
        <f>IF(B17="","",B17)</f>
        <v>Pernička Pavel</v>
      </c>
      <c r="C20" s="14" t="s">
        <v>6</v>
      </c>
      <c r="D20" s="30" t="str">
        <f t="shared" si="2"/>
        <v>Bednář Petr</v>
      </c>
      <c r="E20" s="69">
        <v>10</v>
      </c>
      <c r="F20" s="70">
        <v>5</v>
      </c>
      <c r="G20" s="70">
        <v>2</v>
      </c>
      <c r="H20" s="70"/>
      <c r="I20" s="71"/>
      <c r="J20" s="24">
        <f t="shared" si="0"/>
        <v>3</v>
      </c>
      <c r="K20" s="3" t="s">
        <v>0</v>
      </c>
      <c r="L20" s="25">
        <f t="shared" si="1"/>
        <v>0</v>
      </c>
      <c r="M20" s="20"/>
      <c r="N20" s="15"/>
    </row>
    <row r="21" spans="1:14" ht="19.5" customHeight="1">
      <c r="A21" s="14" t="s">
        <v>5</v>
      </c>
      <c r="B21" s="28" t="str">
        <f>IF(B18="","",B18)</f>
        <v>Trávníček Tomaš</v>
      </c>
      <c r="C21" s="14" t="s">
        <v>2</v>
      </c>
      <c r="D21" s="30" t="str">
        <f t="shared" si="2"/>
        <v>Linka Vítězslav</v>
      </c>
      <c r="E21" s="69">
        <v>7</v>
      </c>
      <c r="F21" s="70">
        <v>6</v>
      </c>
      <c r="G21" s="70">
        <v>5</v>
      </c>
      <c r="H21" s="70"/>
      <c r="I21" s="71"/>
      <c r="J21" s="24">
        <f t="shared" si="0"/>
        <v>3</v>
      </c>
      <c r="K21" s="3" t="s">
        <v>0</v>
      </c>
      <c r="L21" s="25">
        <f t="shared" si="1"/>
        <v>0</v>
      </c>
      <c r="M21" s="20"/>
      <c r="N21" s="15"/>
    </row>
    <row r="22" spans="1:14" ht="19.5" customHeight="1">
      <c r="A22" s="14" t="s">
        <v>1</v>
      </c>
      <c r="B22" s="28" t="str">
        <f>IF(B15="","",B15)</f>
        <v>Kamenický Tomáš</v>
      </c>
      <c r="C22" s="14" t="s">
        <v>7</v>
      </c>
      <c r="D22" s="30" t="str">
        <f t="shared" si="2"/>
        <v>Bubeník Josef</v>
      </c>
      <c r="E22" s="69">
        <v>7</v>
      </c>
      <c r="F22" s="70">
        <v>-6</v>
      </c>
      <c r="G22" s="70">
        <v>-7</v>
      </c>
      <c r="H22" s="70">
        <v>5</v>
      </c>
      <c r="I22" s="71">
        <v>5</v>
      </c>
      <c r="J22" s="24">
        <f t="shared" si="0"/>
        <v>3</v>
      </c>
      <c r="K22" s="3" t="s">
        <v>0</v>
      </c>
      <c r="L22" s="25">
        <f t="shared" si="1"/>
        <v>2</v>
      </c>
      <c r="M22" s="20"/>
      <c r="N22" s="15"/>
    </row>
    <row r="23" spans="1:14" ht="19.5" customHeight="1">
      <c r="A23" s="14" t="s">
        <v>4</v>
      </c>
      <c r="B23" s="28" t="str">
        <f>IF(B20="","",B20)</f>
        <v>Pernička Pavel</v>
      </c>
      <c r="C23" s="14" t="s">
        <v>8</v>
      </c>
      <c r="D23" s="30" t="str">
        <f t="shared" si="2"/>
        <v>Podaná Veronika</v>
      </c>
      <c r="E23" s="69"/>
      <c r="F23" s="70"/>
      <c r="G23" s="70"/>
      <c r="H23" s="70"/>
      <c r="I23" s="71"/>
      <c r="J23" s="24">
        <f t="shared" si="0"/>
        <v>0</v>
      </c>
      <c r="K23" s="3" t="s">
        <v>0</v>
      </c>
      <c r="L23" s="25">
        <f t="shared" si="1"/>
        <v>0</v>
      </c>
      <c r="M23" s="20"/>
      <c r="N23" s="15"/>
    </row>
    <row r="24" spans="1:14" ht="19.5" customHeight="1">
      <c r="A24" s="14" t="s">
        <v>5</v>
      </c>
      <c r="B24" s="28" t="str">
        <f>IF(B21="","",B21)</f>
        <v>Trávníček Tomaš</v>
      </c>
      <c r="C24" s="14" t="s">
        <v>6</v>
      </c>
      <c r="D24" s="30" t="str">
        <f t="shared" si="2"/>
        <v>Bednář Petr</v>
      </c>
      <c r="E24" s="69"/>
      <c r="F24" s="70"/>
      <c r="G24" s="70"/>
      <c r="H24" s="70"/>
      <c r="I24" s="71"/>
      <c r="J24" s="24">
        <f t="shared" si="0"/>
        <v>0</v>
      </c>
      <c r="K24" s="3" t="s">
        <v>0</v>
      </c>
      <c r="L24" s="25">
        <f t="shared" si="1"/>
        <v>0</v>
      </c>
      <c r="M24" s="20"/>
      <c r="N24" s="15"/>
    </row>
    <row r="25" spans="1:14" ht="19.5" customHeight="1">
      <c r="A25" s="14" t="s">
        <v>1</v>
      </c>
      <c r="B25" s="28" t="str">
        <f>IF(B22="","",B22)</f>
        <v>Kamenický Tomáš</v>
      </c>
      <c r="C25" s="14" t="s">
        <v>2</v>
      </c>
      <c r="D25" s="30" t="str">
        <f t="shared" si="2"/>
        <v>Linka Vítězslav</v>
      </c>
      <c r="E25" s="69"/>
      <c r="F25" s="70"/>
      <c r="G25" s="70"/>
      <c r="H25" s="70"/>
      <c r="I25" s="71"/>
      <c r="J25" s="24">
        <f t="shared" si="0"/>
        <v>0</v>
      </c>
      <c r="K25" s="3" t="s">
        <v>0</v>
      </c>
      <c r="L25" s="25">
        <f t="shared" si="1"/>
        <v>0</v>
      </c>
      <c r="M25" s="20"/>
      <c r="N25" s="15"/>
    </row>
    <row r="26" spans="1:14" ht="19.5" customHeight="1">
      <c r="A26" s="14" t="s">
        <v>3</v>
      </c>
      <c r="B26" s="28" t="str">
        <f>IF(B19="","",B19)</f>
        <v>Pernička Jan</v>
      </c>
      <c r="C26" s="14" t="s">
        <v>7</v>
      </c>
      <c r="D26" s="30" t="str">
        <f t="shared" si="2"/>
        <v>Bubeník Josef</v>
      </c>
      <c r="E26" s="69"/>
      <c r="F26" s="70"/>
      <c r="G26" s="70"/>
      <c r="H26" s="70"/>
      <c r="I26" s="71"/>
      <c r="J26" s="24">
        <f t="shared" si="0"/>
        <v>0</v>
      </c>
      <c r="K26" s="3" t="s">
        <v>0</v>
      </c>
      <c r="L26" s="25">
        <f t="shared" si="1"/>
        <v>0</v>
      </c>
      <c r="M26" s="20"/>
      <c r="N26" s="15"/>
    </row>
    <row r="27" spans="1:14" ht="19.5" customHeight="1">
      <c r="A27" s="14" t="s">
        <v>5</v>
      </c>
      <c r="B27" s="28" t="str">
        <f>IF(B24="","",B24)</f>
        <v>Trávníček Tomaš</v>
      </c>
      <c r="C27" s="14" t="s">
        <v>8</v>
      </c>
      <c r="D27" s="30" t="str">
        <f t="shared" si="2"/>
        <v>Podaná Veronika</v>
      </c>
      <c r="E27" s="69"/>
      <c r="F27" s="70"/>
      <c r="G27" s="70"/>
      <c r="H27" s="70"/>
      <c r="I27" s="71"/>
      <c r="J27" s="24">
        <f t="shared" si="0"/>
        <v>0</v>
      </c>
      <c r="K27" s="3" t="s">
        <v>0</v>
      </c>
      <c r="L27" s="25">
        <f t="shared" si="1"/>
        <v>0</v>
      </c>
      <c r="M27" s="20"/>
      <c r="N27" s="15"/>
    </row>
    <row r="28" spans="1:14" ht="19.5" customHeight="1">
      <c r="A28" s="14" t="s">
        <v>1</v>
      </c>
      <c r="B28" s="28" t="str">
        <f>IF(B25="","",B25)</f>
        <v>Kamenický Tomáš</v>
      </c>
      <c r="C28" s="14" t="s">
        <v>6</v>
      </c>
      <c r="D28" s="30" t="str">
        <f t="shared" si="2"/>
        <v>Bednář Petr</v>
      </c>
      <c r="E28" s="69"/>
      <c r="F28" s="70"/>
      <c r="G28" s="70"/>
      <c r="H28" s="70"/>
      <c r="I28" s="71"/>
      <c r="J28" s="24">
        <f t="shared" si="0"/>
        <v>0</v>
      </c>
      <c r="K28" s="3" t="s">
        <v>0</v>
      </c>
      <c r="L28" s="25">
        <f t="shared" si="1"/>
        <v>0</v>
      </c>
      <c r="M28" s="20"/>
      <c r="N28" s="15"/>
    </row>
    <row r="29" spans="1:14" ht="19.5" customHeight="1">
      <c r="A29" s="14" t="s">
        <v>3</v>
      </c>
      <c r="B29" s="28" t="str">
        <f>IF(B26="","",B26)</f>
        <v>Pernička Jan</v>
      </c>
      <c r="C29" s="14" t="s">
        <v>2</v>
      </c>
      <c r="D29" s="30" t="str">
        <f t="shared" si="2"/>
        <v>Linka Vítězslav</v>
      </c>
      <c r="E29" s="69"/>
      <c r="F29" s="70"/>
      <c r="G29" s="70"/>
      <c r="H29" s="70"/>
      <c r="I29" s="71"/>
      <c r="J29" s="24">
        <f t="shared" si="0"/>
        <v>0</v>
      </c>
      <c r="K29" s="3" t="s">
        <v>0</v>
      </c>
      <c r="L29" s="25">
        <f t="shared" si="1"/>
        <v>0</v>
      </c>
      <c r="M29" s="20"/>
      <c r="N29" s="15"/>
    </row>
    <row r="30" spans="1:14" ht="19.5" customHeight="1" thickBot="1">
      <c r="A30" s="16" t="s">
        <v>4</v>
      </c>
      <c r="B30" s="29" t="str">
        <f>IF(B23="","",B23)</f>
        <v>Pernička Pavel</v>
      </c>
      <c r="C30" s="16" t="s">
        <v>7</v>
      </c>
      <c r="D30" s="31" t="str">
        <f t="shared" si="2"/>
        <v>Bubeník Josef</v>
      </c>
      <c r="E30" s="63"/>
      <c r="F30" s="64"/>
      <c r="G30" s="64"/>
      <c r="H30" s="64"/>
      <c r="I30" s="65"/>
      <c r="J30" s="26">
        <f t="shared" si="0"/>
        <v>0</v>
      </c>
      <c r="K30" s="17" t="s">
        <v>0</v>
      </c>
      <c r="L30" s="27">
        <f t="shared" si="1"/>
        <v>0</v>
      </c>
      <c r="M30" s="21"/>
      <c r="N30" s="18"/>
    </row>
    <row r="33" ht="13.5" thickBot="1"/>
    <row r="34" spans="2:12" ht="19.5" customHeight="1" thickBot="1">
      <c r="B34" s="1"/>
      <c r="C34" s="9"/>
      <c r="D34" s="129" t="s">
        <v>16</v>
      </c>
      <c r="E34" s="90" t="s">
        <v>15</v>
      </c>
      <c r="F34" s="90"/>
      <c r="G34" s="90"/>
      <c r="H34" s="90"/>
      <c r="I34" s="90"/>
      <c r="J34" s="38">
        <f>IF(J13="","",COUNTIF(J13:J30,"=3"))</f>
        <v>10</v>
      </c>
      <c r="K34" s="10" t="s">
        <v>0</v>
      </c>
      <c r="L34" s="39">
        <f>IF(L13="","",COUNTIF(L13:L30,"=3"))</f>
        <v>0</v>
      </c>
    </row>
    <row r="35" spans="2:12" ht="13.5" customHeight="1" thickBot="1">
      <c r="B35" s="9"/>
      <c r="C35" s="9"/>
      <c r="D35" s="129"/>
      <c r="E35" s="8"/>
      <c r="F35" s="8"/>
      <c r="G35" s="8"/>
      <c r="H35" s="8"/>
      <c r="I35" s="8"/>
      <c r="J35" s="5"/>
      <c r="L35" s="5"/>
    </row>
    <row r="36" spans="2:12" ht="19.5" customHeight="1" thickBot="1">
      <c r="B36" s="9"/>
      <c r="C36" s="9"/>
      <c r="D36" s="129"/>
      <c r="E36" s="90" t="s">
        <v>9</v>
      </c>
      <c r="F36" s="90"/>
      <c r="G36" s="90"/>
      <c r="H36" s="90"/>
      <c r="I36" s="90"/>
      <c r="J36" s="38">
        <f>IF(J13="","",SUM(J13:J30))</f>
        <v>30</v>
      </c>
      <c r="K36" s="10" t="s">
        <v>0</v>
      </c>
      <c r="L36" s="39">
        <f>IF(L13="","",SUM(L13:L30))</f>
        <v>6</v>
      </c>
    </row>
    <row r="37" spans="2:12" ht="13.5" customHeight="1" thickBot="1">
      <c r="B37" s="9"/>
      <c r="C37" s="9"/>
      <c r="D37" s="129"/>
      <c r="E37" s="8"/>
      <c r="F37" s="8"/>
      <c r="G37" s="8"/>
      <c r="H37" s="8"/>
      <c r="I37" s="8"/>
      <c r="J37" s="5"/>
      <c r="L37" s="5"/>
    </row>
    <row r="38" spans="2:12" ht="19.5" customHeight="1" thickBot="1">
      <c r="B38" s="9"/>
      <c r="C38" s="9"/>
      <c r="D38" s="129"/>
      <c r="E38" s="90" t="s">
        <v>14</v>
      </c>
      <c r="F38" s="90"/>
      <c r="G38" s="90"/>
      <c r="H38" s="90"/>
      <c r="I38" s="90"/>
      <c r="J38" s="38">
        <f>IF(J13="","",(-SUMIF(E13:I30,"&lt;0")+11*COUNTIF(E13:I30,"&gt;0")))</f>
        <v>363</v>
      </c>
      <c r="K38" s="10" t="s">
        <v>0</v>
      </c>
      <c r="L38" s="39">
        <f>IF(L13="","",(SUMIF(E13:I30,"&gt;=0")+11*COUNTIF(E13:I30,"&lt;0")))</f>
        <v>266</v>
      </c>
    </row>
  </sheetData>
  <sheetProtection password="CAA7" sheet="1" objects="1" scenarios="1" selectLockedCells="1" selectUnlockedCells="1"/>
  <mergeCells count="11">
    <mergeCell ref="E11:I11"/>
    <mergeCell ref="J11:N11"/>
    <mergeCell ref="A1:N1"/>
    <mergeCell ref="C5:I5"/>
    <mergeCell ref="C7:I7"/>
    <mergeCell ref="L5:M5"/>
    <mergeCell ref="L7:M7"/>
    <mergeCell ref="E38:I38"/>
    <mergeCell ref="D34:D38"/>
    <mergeCell ref="E34:I34"/>
    <mergeCell ref="E36:I36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5" width="9.140625" style="1" customWidth="1"/>
    <col min="16" max="20" width="3.7109375" style="1" customWidth="1"/>
    <col min="21" max="16384" width="9.140625" style="1" customWidth="1"/>
  </cols>
  <sheetData>
    <row r="1" spans="1:14" ht="18">
      <c r="A1" s="125" t="str">
        <f>'Tabulka 6'!A1:Y1</f>
        <v>Turnaj čtyřčlenných družstev 31.3.2007 Brno-Líšeň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4" ht="13.5" thickBot="1"/>
    <row r="5" spans="1:14" s="44" customFormat="1" ht="19.5" customHeight="1" thickBot="1">
      <c r="A5" s="40"/>
      <c r="B5" s="41" t="s">
        <v>11</v>
      </c>
      <c r="C5" s="126" t="str">
        <f>'Tabulka 6'!AB17</f>
        <v>Havířov 1</v>
      </c>
      <c r="D5" s="127"/>
      <c r="E5" s="127"/>
      <c r="F5" s="127"/>
      <c r="G5" s="127"/>
      <c r="H5" s="127"/>
      <c r="I5" s="127"/>
      <c r="J5" s="42"/>
      <c r="K5" s="43"/>
      <c r="L5" s="126">
        <f>IF(J13="","",J34)</f>
        <v>11</v>
      </c>
      <c r="M5" s="128"/>
      <c r="N5" s="43"/>
    </row>
    <row r="6" spans="1:14" s="44" customFormat="1" ht="19.5" customHeight="1" thickBot="1">
      <c r="A6" s="40"/>
      <c r="B6" s="41"/>
      <c r="C6" s="40"/>
      <c r="D6" s="45"/>
      <c r="J6" s="46"/>
      <c r="K6" s="40"/>
      <c r="L6" s="47"/>
      <c r="M6" s="40"/>
      <c r="N6" s="40"/>
    </row>
    <row r="7" spans="1:14" s="44" customFormat="1" ht="19.5" customHeight="1" thickBot="1">
      <c r="A7" s="40"/>
      <c r="B7" s="41" t="s">
        <v>12</v>
      </c>
      <c r="C7" s="126" t="str">
        <f>'Tabulka 6'!AB13</f>
        <v>Líšeň</v>
      </c>
      <c r="D7" s="127"/>
      <c r="E7" s="127"/>
      <c r="F7" s="127"/>
      <c r="G7" s="127"/>
      <c r="H7" s="127"/>
      <c r="I7" s="127"/>
      <c r="J7" s="42"/>
      <c r="K7" s="43"/>
      <c r="L7" s="126">
        <f>IF(L13="","",L34)</f>
        <v>2</v>
      </c>
      <c r="M7" s="128"/>
      <c r="N7" s="43"/>
    </row>
    <row r="11" spans="2:14" s="5" customFormat="1" ht="12.75">
      <c r="B11" s="5" t="s">
        <v>11</v>
      </c>
      <c r="D11" s="5" t="s">
        <v>12</v>
      </c>
      <c r="E11" s="90" t="s">
        <v>9</v>
      </c>
      <c r="F11" s="90"/>
      <c r="G11" s="90"/>
      <c r="H11" s="90"/>
      <c r="I11" s="90"/>
      <c r="J11" s="90" t="s">
        <v>10</v>
      </c>
      <c r="K11" s="90"/>
      <c r="L11" s="90"/>
      <c r="M11" s="90"/>
      <c r="N11" s="90"/>
    </row>
    <row r="12" ht="6" customHeight="1" thickBot="1"/>
    <row r="13" spans="1:14" ht="19.5" customHeight="1">
      <c r="A13" s="11"/>
      <c r="B13" s="52" t="s">
        <v>82</v>
      </c>
      <c r="C13" s="11"/>
      <c r="D13" s="56" t="s">
        <v>86</v>
      </c>
      <c r="E13" s="60">
        <v>-8</v>
      </c>
      <c r="F13" s="61">
        <v>5</v>
      </c>
      <c r="G13" s="61">
        <v>7</v>
      </c>
      <c r="H13" s="61">
        <v>8</v>
      </c>
      <c r="I13" s="62"/>
      <c r="J13" s="22">
        <f aca="true" t="shared" si="0" ref="J13:J30">IF(B13="","",COUNTIF(E13:I13,"&gt;0"))</f>
        <v>3</v>
      </c>
      <c r="K13" s="12" t="s">
        <v>0</v>
      </c>
      <c r="L13" s="23">
        <f aca="true" t="shared" si="1" ref="L13:L30">IF(D13="","",COUNTIF(E13:I13,"&lt;0"))</f>
        <v>1</v>
      </c>
      <c r="M13" s="19"/>
      <c r="N13" s="13"/>
    </row>
    <row r="14" spans="1:14" ht="19.5" customHeight="1" thickBot="1">
      <c r="A14" s="16"/>
      <c r="B14" s="53" t="s">
        <v>84</v>
      </c>
      <c r="C14" s="16"/>
      <c r="D14" s="57" t="s">
        <v>87</v>
      </c>
      <c r="E14" s="63">
        <v>6</v>
      </c>
      <c r="F14" s="64">
        <v>9</v>
      </c>
      <c r="G14" s="64">
        <v>-6</v>
      </c>
      <c r="H14" s="64">
        <v>6</v>
      </c>
      <c r="I14" s="65"/>
      <c r="J14" s="26">
        <f t="shared" si="0"/>
        <v>3</v>
      </c>
      <c r="K14" s="17" t="s">
        <v>0</v>
      </c>
      <c r="L14" s="27">
        <f t="shared" si="1"/>
        <v>1</v>
      </c>
      <c r="M14" s="21"/>
      <c r="N14" s="18"/>
    </row>
    <row r="15" spans="1:14" ht="19.5" customHeight="1">
      <c r="A15" s="32" t="s">
        <v>1</v>
      </c>
      <c r="B15" s="54" t="s">
        <v>83</v>
      </c>
      <c r="C15" s="32" t="s">
        <v>8</v>
      </c>
      <c r="D15" s="58" t="s">
        <v>71</v>
      </c>
      <c r="E15" s="66">
        <v>6</v>
      </c>
      <c r="F15" s="67">
        <v>6</v>
      </c>
      <c r="G15" s="67">
        <v>6</v>
      </c>
      <c r="H15" s="67"/>
      <c r="I15" s="68"/>
      <c r="J15" s="33">
        <f t="shared" si="0"/>
        <v>3</v>
      </c>
      <c r="K15" s="34" t="s">
        <v>0</v>
      </c>
      <c r="L15" s="35">
        <f t="shared" si="1"/>
        <v>0</v>
      </c>
      <c r="M15" s="36"/>
      <c r="N15" s="37"/>
    </row>
    <row r="16" spans="1:14" ht="19.5" customHeight="1">
      <c r="A16" s="14" t="s">
        <v>3</v>
      </c>
      <c r="B16" s="55" t="s">
        <v>49</v>
      </c>
      <c r="C16" s="14" t="s">
        <v>6</v>
      </c>
      <c r="D16" s="59" t="s">
        <v>69</v>
      </c>
      <c r="E16" s="69">
        <v>4</v>
      </c>
      <c r="F16" s="70">
        <v>6</v>
      </c>
      <c r="G16" s="70">
        <v>8</v>
      </c>
      <c r="H16" s="70"/>
      <c r="I16" s="71"/>
      <c r="J16" s="24">
        <f t="shared" si="0"/>
        <v>3</v>
      </c>
      <c r="K16" s="3" t="s">
        <v>0</v>
      </c>
      <c r="L16" s="25">
        <f t="shared" si="1"/>
        <v>0</v>
      </c>
      <c r="M16" s="20"/>
      <c r="N16" s="15"/>
    </row>
    <row r="17" spans="1:14" ht="19.5" customHeight="1">
      <c r="A17" s="14" t="s">
        <v>4</v>
      </c>
      <c r="B17" s="55" t="s">
        <v>85</v>
      </c>
      <c r="C17" s="14" t="s">
        <v>2</v>
      </c>
      <c r="D17" s="59" t="s">
        <v>88</v>
      </c>
      <c r="E17" s="69">
        <v>-9</v>
      </c>
      <c r="F17" s="70">
        <v>9</v>
      </c>
      <c r="G17" s="70">
        <v>-9</v>
      </c>
      <c r="H17" s="70">
        <v>-9</v>
      </c>
      <c r="I17" s="71"/>
      <c r="J17" s="24">
        <f t="shared" si="0"/>
        <v>1</v>
      </c>
      <c r="K17" s="3" t="s">
        <v>0</v>
      </c>
      <c r="L17" s="25">
        <f t="shared" si="1"/>
        <v>3</v>
      </c>
      <c r="M17" s="20"/>
      <c r="N17" s="15"/>
    </row>
    <row r="18" spans="1:14" ht="19.5" customHeight="1">
      <c r="A18" s="14" t="s">
        <v>5</v>
      </c>
      <c r="B18" s="55" t="s">
        <v>51</v>
      </c>
      <c r="C18" s="14" t="s">
        <v>7</v>
      </c>
      <c r="D18" s="59" t="s">
        <v>72</v>
      </c>
      <c r="E18" s="69">
        <v>2</v>
      </c>
      <c r="F18" s="70">
        <v>6</v>
      </c>
      <c r="G18" s="70">
        <v>7</v>
      </c>
      <c r="H18" s="70"/>
      <c r="I18" s="71"/>
      <c r="J18" s="24">
        <f t="shared" si="0"/>
        <v>3</v>
      </c>
      <c r="K18" s="3" t="s">
        <v>0</v>
      </c>
      <c r="L18" s="25">
        <f t="shared" si="1"/>
        <v>0</v>
      </c>
      <c r="M18" s="20"/>
      <c r="N18" s="15"/>
    </row>
    <row r="19" spans="1:14" ht="19.5" customHeight="1">
      <c r="A19" s="14" t="s">
        <v>3</v>
      </c>
      <c r="B19" s="28" t="str">
        <f>IF(B16="","",B16)</f>
        <v>Holub Kamil</v>
      </c>
      <c r="C19" s="14" t="s">
        <v>8</v>
      </c>
      <c r="D19" s="30" t="str">
        <f aca="true" t="shared" si="2" ref="D19:D30">IF(D15="","",D15)</f>
        <v>Maliňák Petr</v>
      </c>
      <c r="E19" s="69"/>
      <c r="F19" s="70"/>
      <c r="G19" s="70"/>
      <c r="H19" s="70"/>
      <c r="I19" s="71"/>
      <c r="J19" s="24">
        <f t="shared" si="0"/>
        <v>0</v>
      </c>
      <c r="K19" s="3" t="s">
        <v>0</v>
      </c>
      <c r="L19" s="25">
        <f t="shared" si="1"/>
        <v>0</v>
      </c>
      <c r="M19" s="20"/>
      <c r="N19" s="15"/>
    </row>
    <row r="20" spans="1:14" ht="19.5" customHeight="1">
      <c r="A20" s="14" t="s">
        <v>4</v>
      </c>
      <c r="B20" s="28" t="str">
        <f>IF(B17="","",B17)</f>
        <v>Lazar Daniel </v>
      </c>
      <c r="C20" s="14" t="s">
        <v>6</v>
      </c>
      <c r="D20" s="30" t="str">
        <f t="shared" si="2"/>
        <v>Andrle Pavel</v>
      </c>
      <c r="E20" s="69"/>
      <c r="F20" s="70"/>
      <c r="G20" s="70"/>
      <c r="H20" s="70"/>
      <c r="I20" s="71"/>
      <c r="J20" s="24">
        <f t="shared" si="0"/>
        <v>0</v>
      </c>
      <c r="K20" s="3" t="s">
        <v>0</v>
      </c>
      <c r="L20" s="25">
        <f t="shared" si="1"/>
        <v>0</v>
      </c>
      <c r="M20" s="20"/>
      <c r="N20" s="15"/>
    </row>
    <row r="21" spans="1:14" ht="19.5" customHeight="1">
      <c r="A21" s="14" t="s">
        <v>5</v>
      </c>
      <c r="B21" s="28" t="str">
        <f>IF(B18="","",B18)</f>
        <v>Vasko Jakub</v>
      </c>
      <c r="C21" s="14" t="s">
        <v>2</v>
      </c>
      <c r="D21" s="30" t="str">
        <f t="shared" si="2"/>
        <v>Traxler Jean</v>
      </c>
      <c r="E21" s="69"/>
      <c r="F21" s="70"/>
      <c r="G21" s="70"/>
      <c r="H21" s="70"/>
      <c r="I21" s="71"/>
      <c r="J21" s="24">
        <f t="shared" si="0"/>
        <v>0</v>
      </c>
      <c r="K21" s="3" t="s">
        <v>0</v>
      </c>
      <c r="L21" s="25">
        <f t="shared" si="1"/>
        <v>0</v>
      </c>
      <c r="M21" s="20"/>
      <c r="N21" s="15"/>
    </row>
    <row r="22" spans="1:14" ht="19.5" customHeight="1">
      <c r="A22" s="14" t="s">
        <v>1</v>
      </c>
      <c r="B22" s="28" t="str">
        <f>IF(B15="","",B15)</f>
        <v>Matuš Jiří</v>
      </c>
      <c r="C22" s="14" t="s">
        <v>7</v>
      </c>
      <c r="D22" s="30" t="str">
        <f t="shared" si="2"/>
        <v>Hlaváč David</v>
      </c>
      <c r="E22" s="69"/>
      <c r="F22" s="70"/>
      <c r="G22" s="70"/>
      <c r="H22" s="70"/>
      <c r="I22" s="71"/>
      <c r="J22" s="24">
        <f t="shared" si="0"/>
        <v>0</v>
      </c>
      <c r="K22" s="3" t="s">
        <v>0</v>
      </c>
      <c r="L22" s="25">
        <f t="shared" si="1"/>
        <v>0</v>
      </c>
      <c r="M22" s="20"/>
      <c r="N22" s="15"/>
    </row>
    <row r="23" spans="1:14" ht="19.5" customHeight="1">
      <c r="A23" s="14" t="s">
        <v>4</v>
      </c>
      <c r="B23" s="28" t="str">
        <f>IF(B20="","",B20)</f>
        <v>Lazar Daniel </v>
      </c>
      <c r="C23" s="14" t="s">
        <v>8</v>
      </c>
      <c r="D23" s="30" t="str">
        <f t="shared" si="2"/>
        <v>Maliňák Petr</v>
      </c>
      <c r="E23" s="69">
        <v>-10</v>
      </c>
      <c r="F23" s="70">
        <v>4</v>
      </c>
      <c r="G23" s="70">
        <v>7</v>
      </c>
      <c r="H23" s="70">
        <v>10</v>
      </c>
      <c r="I23" s="71"/>
      <c r="J23" s="24">
        <f t="shared" si="0"/>
        <v>3</v>
      </c>
      <c r="K23" s="3" t="s">
        <v>0</v>
      </c>
      <c r="L23" s="25">
        <f t="shared" si="1"/>
        <v>1</v>
      </c>
      <c r="M23" s="20"/>
      <c r="N23" s="15"/>
    </row>
    <row r="24" spans="1:14" ht="19.5" customHeight="1">
      <c r="A24" s="14" t="s">
        <v>5</v>
      </c>
      <c r="B24" s="28" t="str">
        <f>IF(B21="","",B21)</f>
        <v>Vasko Jakub</v>
      </c>
      <c r="C24" s="14" t="s">
        <v>6</v>
      </c>
      <c r="D24" s="30" t="str">
        <f t="shared" si="2"/>
        <v>Andrle Pavel</v>
      </c>
      <c r="E24" s="69"/>
      <c r="F24" s="70"/>
      <c r="G24" s="70"/>
      <c r="H24" s="70"/>
      <c r="I24" s="71"/>
      <c r="J24" s="24">
        <f t="shared" si="0"/>
        <v>0</v>
      </c>
      <c r="K24" s="3" t="s">
        <v>0</v>
      </c>
      <c r="L24" s="25">
        <f t="shared" si="1"/>
        <v>0</v>
      </c>
      <c r="M24" s="20"/>
      <c r="N24" s="15"/>
    </row>
    <row r="25" spans="1:14" ht="19.5" customHeight="1">
      <c r="A25" s="14" t="s">
        <v>1</v>
      </c>
      <c r="B25" s="28" t="str">
        <f>IF(B22="","",B22)</f>
        <v>Matuš Jiří</v>
      </c>
      <c r="C25" s="14" t="s">
        <v>2</v>
      </c>
      <c r="D25" s="30" t="str">
        <f t="shared" si="2"/>
        <v>Traxler Jean</v>
      </c>
      <c r="E25" s="69">
        <v>-7</v>
      </c>
      <c r="F25" s="70">
        <v>9</v>
      </c>
      <c r="G25" s="70">
        <v>-9</v>
      </c>
      <c r="H25" s="70">
        <v>9</v>
      </c>
      <c r="I25" s="71">
        <v>9</v>
      </c>
      <c r="J25" s="24">
        <f t="shared" si="0"/>
        <v>3</v>
      </c>
      <c r="K25" s="3" t="s">
        <v>0</v>
      </c>
      <c r="L25" s="25">
        <f t="shared" si="1"/>
        <v>2</v>
      </c>
      <c r="M25" s="20"/>
      <c r="N25" s="15"/>
    </row>
    <row r="26" spans="1:14" ht="19.5" customHeight="1">
      <c r="A26" s="14" t="s">
        <v>3</v>
      </c>
      <c r="B26" s="28" t="str">
        <f>IF(B19="","",B19)</f>
        <v>Holub Kamil</v>
      </c>
      <c r="C26" s="14" t="s">
        <v>7</v>
      </c>
      <c r="D26" s="30" t="str">
        <f t="shared" si="2"/>
        <v>Hlaváč David</v>
      </c>
      <c r="E26" s="69">
        <v>7</v>
      </c>
      <c r="F26" s="70">
        <v>8</v>
      </c>
      <c r="G26" s="70">
        <v>6</v>
      </c>
      <c r="H26" s="70"/>
      <c r="I26" s="71"/>
      <c r="J26" s="24">
        <f t="shared" si="0"/>
        <v>3</v>
      </c>
      <c r="K26" s="3" t="s">
        <v>0</v>
      </c>
      <c r="L26" s="25">
        <f t="shared" si="1"/>
        <v>0</v>
      </c>
      <c r="M26" s="20"/>
      <c r="N26" s="15"/>
    </row>
    <row r="27" spans="1:14" ht="19.5" customHeight="1">
      <c r="A27" s="14" t="s">
        <v>5</v>
      </c>
      <c r="B27" s="28" t="str">
        <f>IF(B24="","",B24)</f>
        <v>Vasko Jakub</v>
      </c>
      <c r="C27" s="14" t="s">
        <v>8</v>
      </c>
      <c r="D27" s="30" t="str">
        <f t="shared" si="2"/>
        <v>Maliňák Petr</v>
      </c>
      <c r="E27" s="69">
        <v>9</v>
      </c>
      <c r="F27" s="70">
        <v>-9</v>
      </c>
      <c r="G27" s="70">
        <v>7</v>
      </c>
      <c r="H27" s="70">
        <v>5</v>
      </c>
      <c r="I27" s="71"/>
      <c r="J27" s="24">
        <f t="shared" si="0"/>
        <v>3</v>
      </c>
      <c r="K27" s="3" t="s">
        <v>0</v>
      </c>
      <c r="L27" s="25">
        <f t="shared" si="1"/>
        <v>1</v>
      </c>
      <c r="M27" s="20"/>
      <c r="N27" s="15"/>
    </row>
    <row r="28" spans="1:14" ht="19.5" customHeight="1">
      <c r="A28" s="14" t="s">
        <v>1</v>
      </c>
      <c r="B28" s="28" t="str">
        <f>IF(B25="","",B25)</f>
        <v>Matuš Jiří</v>
      </c>
      <c r="C28" s="14" t="s">
        <v>6</v>
      </c>
      <c r="D28" s="30" t="str">
        <f t="shared" si="2"/>
        <v>Andrle Pavel</v>
      </c>
      <c r="E28" s="69">
        <v>7</v>
      </c>
      <c r="F28" s="70">
        <v>5</v>
      </c>
      <c r="G28" s="70">
        <v>8</v>
      </c>
      <c r="H28" s="70"/>
      <c r="I28" s="71"/>
      <c r="J28" s="24">
        <f t="shared" si="0"/>
        <v>3</v>
      </c>
      <c r="K28" s="3" t="s">
        <v>0</v>
      </c>
      <c r="L28" s="25">
        <f t="shared" si="1"/>
        <v>0</v>
      </c>
      <c r="M28" s="20"/>
      <c r="N28" s="15"/>
    </row>
    <row r="29" spans="1:14" ht="19.5" customHeight="1">
      <c r="A29" s="14" t="s">
        <v>3</v>
      </c>
      <c r="B29" s="28" t="str">
        <f>IF(B26="","",B26)</f>
        <v>Holub Kamil</v>
      </c>
      <c r="C29" s="14" t="s">
        <v>2</v>
      </c>
      <c r="D29" s="30" t="str">
        <f t="shared" si="2"/>
        <v>Traxler Jean</v>
      </c>
      <c r="E29" s="69">
        <v>-8</v>
      </c>
      <c r="F29" s="70">
        <v>-9</v>
      </c>
      <c r="G29" s="70">
        <v>9</v>
      </c>
      <c r="H29" s="70">
        <v>-9</v>
      </c>
      <c r="I29" s="71"/>
      <c r="J29" s="24">
        <f t="shared" si="0"/>
        <v>1</v>
      </c>
      <c r="K29" s="3" t="s">
        <v>0</v>
      </c>
      <c r="L29" s="25">
        <f t="shared" si="1"/>
        <v>3</v>
      </c>
      <c r="M29" s="20"/>
      <c r="N29" s="15"/>
    </row>
    <row r="30" spans="1:14" ht="19.5" customHeight="1" thickBot="1">
      <c r="A30" s="16" t="s">
        <v>4</v>
      </c>
      <c r="B30" s="29" t="str">
        <f>IF(B23="","",B23)</f>
        <v>Lazar Daniel </v>
      </c>
      <c r="C30" s="16" t="s">
        <v>7</v>
      </c>
      <c r="D30" s="31" t="str">
        <f t="shared" si="2"/>
        <v>Hlaváč David</v>
      </c>
      <c r="E30" s="63">
        <v>9</v>
      </c>
      <c r="F30" s="64">
        <v>-10</v>
      </c>
      <c r="G30" s="64">
        <v>8</v>
      </c>
      <c r="H30" s="64">
        <v>10</v>
      </c>
      <c r="I30" s="65"/>
      <c r="J30" s="26">
        <f t="shared" si="0"/>
        <v>3</v>
      </c>
      <c r="K30" s="17" t="s">
        <v>0</v>
      </c>
      <c r="L30" s="27">
        <f t="shared" si="1"/>
        <v>1</v>
      </c>
      <c r="M30" s="21"/>
      <c r="N30" s="18"/>
    </row>
    <row r="33" ht="13.5" thickBot="1"/>
    <row r="34" spans="2:12" ht="19.5" customHeight="1" thickBot="1">
      <c r="B34" s="1"/>
      <c r="C34" s="9"/>
      <c r="D34" s="129" t="s">
        <v>16</v>
      </c>
      <c r="E34" s="90" t="s">
        <v>15</v>
      </c>
      <c r="F34" s="90"/>
      <c r="G34" s="90"/>
      <c r="H34" s="90"/>
      <c r="I34" s="90"/>
      <c r="J34" s="38">
        <f>IF(J13="","",COUNTIF(J13:J30,"=3"))</f>
        <v>11</v>
      </c>
      <c r="K34" s="10" t="s">
        <v>0</v>
      </c>
      <c r="L34" s="39">
        <f>IF(L13="","",COUNTIF(L13:L30,"=3"))</f>
        <v>2</v>
      </c>
    </row>
    <row r="35" spans="2:12" ht="13.5" customHeight="1" thickBot="1">
      <c r="B35" s="9"/>
      <c r="C35" s="9"/>
      <c r="D35" s="129"/>
      <c r="E35" s="8"/>
      <c r="F35" s="8"/>
      <c r="G35" s="8"/>
      <c r="H35" s="8"/>
      <c r="I35" s="8"/>
      <c r="J35" s="5"/>
      <c r="L35" s="5"/>
    </row>
    <row r="36" spans="2:12" ht="19.5" customHeight="1" thickBot="1">
      <c r="B36" s="9"/>
      <c r="C36" s="9"/>
      <c r="D36" s="129"/>
      <c r="E36" s="90" t="s">
        <v>9</v>
      </c>
      <c r="F36" s="90"/>
      <c r="G36" s="90"/>
      <c r="H36" s="90"/>
      <c r="I36" s="90"/>
      <c r="J36" s="38">
        <f>IF(J13="","",SUM(J13:J30))</f>
        <v>35</v>
      </c>
      <c r="K36" s="10" t="s">
        <v>0</v>
      </c>
      <c r="L36" s="39">
        <f>IF(L13="","",SUM(L13:L30))</f>
        <v>13</v>
      </c>
    </row>
    <row r="37" spans="2:12" ht="13.5" customHeight="1" thickBot="1">
      <c r="B37" s="9"/>
      <c r="C37" s="9"/>
      <c r="D37" s="129"/>
      <c r="E37" s="8"/>
      <c r="F37" s="8"/>
      <c r="G37" s="8"/>
      <c r="H37" s="8"/>
      <c r="I37" s="8"/>
      <c r="J37" s="5"/>
      <c r="L37" s="5"/>
    </row>
    <row r="38" spans="2:12" ht="19.5" customHeight="1" thickBot="1">
      <c r="B38" s="9"/>
      <c r="C38" s="9"/>
      <c r="D38" s="129"/>
      <c r="E38" s="90" t="s">
        <v>14</v>
      </c>
      <c r="F38" s="90"/>
      <c r="G38" s="90"/>
      <c r="H38" s="90"/>
      <c r="I38" s="90"/>
      <c r="J38" s="38">
        <f>IF(J13="","",(-SUMIF(E13:I30,"&lt;0")+11*COUNTIF(E13:I30,"&gt;0")))</f>
        <v>497</v>
      </c>
      <c r="K38" s="10" t="s">
        <v>0</v>
      </c>
      <c r="L38" s="39">
        <f>IF(L13="","",(SUMIF(E13:I30,"&gt;=0")+11*COUNTIF(E13:I30,"&lt;0")))</f>
        <v>390</v>
      </c>
    </row>
  </sheetData>
  <sheetProtection password="CAA7" sheet="1" objects="1" scenarios="1" selectLockedCells="1" selectUnlockedCells="1"/>
  <mergeCells count="11">
    <mergeCell ref="E38:I38"/>
    <mergeCell ref="D34:D38"/>
    <mergeCell ref="E34:I34"/>
    <mergeCell ref="E36:I36"/>
    <mergeCell ref="E11:I11"/>
    <mergeCell ref="J11:N11"/>
    <mergeCell ref="A1:N1"/>
    <mergeCell ref="C5:I5"/>
    <mergeCell ref="C7:I7"/>
    <mergeCell ref="L5:M5"/>
    <mergeCell ref="L7:M7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25" t="str">
        <f>'Tabulka 6'!A1:Y1</f>
        <v>Turnaj čtyřčlenných družstev 31.3.2007 Brno-Líšeň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4" ht="13.5" thickBot="1"/>
    <row r="5" spans="1:14" s="44" customFormat="1" ht="19.5" customHeight="1" thickBot="1">
      <c r="A5" s="40"/>
      <c r="B5" s="41" t="s">
        <v>11</v>
      </c>
      <c r="C5" s="126" t="str">
        <f>'Tabulka 6'!AB15</f>
        <v>Plzeň</v>
      </c>
      <c r="D5" s="127"/>
      <c r="E5" s="127"/>
      <c r="F5" s="127"/>
      <c r="G5" s="127"/>
      <c r="H5" s="127"/>
      <c r="I5" s="128"/>
      <c r="J5" s="42"/>
      <c r="K5" s="43"/>
      <c r="L5" s="126">
        <f>IF(J13="","",J34)</f>
        <v>10</v>
      </c>
      <c r="M5" s="128"/>
      <c r="N5" s="43"/>
    </row>
    <row r="6" spans="1:14" s="44" customFormat="1" ht="19.5" customHeight="1" thickBot="1">
      <c r="A6" s="40"/>
      <c r="B6" s="41"/>
      <c r="C6" s="40"/>
      <c r="D6" s="45"/>
      <c r="J6" s="46"/>
      <c r="K6" s="40"/>
      <c r="L6" s="47"/>
      <c r="M6" s="40"/>
      <c r="N6" s="40"/>
    </row>
    <row r="7" spans="1:14" s="44" customFormat="1" ht="19.5" customHeight="1" thickBot="1">
      <c r="A7" s="40"/>
      <c r="B7" s="41" t="s">
        <v>12</v>
      </c>
      <c r="C7" s="126" t="str">
        <f>'Tabulka 6'!AB11</f>
        <v>Havířov 2</v>
      </c>
      <c r="D7" s="127"/>
      <c r="E7" s="127"/>
      <c r="F7" s="127"/>
      <c r="G7" s="127"/>
      <c r="H7" s="127"/>
      <c r="I7" s="128"/>
      <c r="J7" s="42"/>
      <c r="K7" s="43"/>
      <c r="L7" s="126">
        <f>IF(L13="","",L34)</f>
        <v>4</v>
      </c>
      <c r="M7" s="128"/>
      <c r="N7" s="43"/>
    </row>
    <row r="11" spans="2:14" s="5" customFormat="1" ht="12.75">
      <c r="B11" s="5" t="s">
        <v>11</v>
      </c>
      <c r="D11" s="5" t="s">
        <v>12</v>
      </c>
      <c r="E11" s="90" t="s">
        <v>9</v>
      </c>
      <c r="F11" s="90"/>
      <c r="G11" s="90"/>
      <c r="H11" s="90"/>
      <c r="I11" s="90"/>
      <c r="J11" s="90" t="s">
        <v>10</v>
      </c>
      <c r="K11" s="90"/>
      <c r="L11" s="90"/>
      <c r="M11" s="90"/>
      <c r="N11" s="90"/>
    </row>
    <row r="12" ht="6" customHeight="1" thickBot="1"/>
    <row r="13" spans="1:14" ht="19.5" customHeight="1">
      <c r="A13" s="11"/>
      <c r="B13" s="52" t="s">
        <v>77</v>
      </c>
      <c r="C13" s="11"/>
      <c r="D13" s="56" t="s">
        <v>80</v>
      </c>
      <c r="E13" s="60">
        <v>9</v>
      </c>
      <c r="F13" s="61">
        <v>12</v>
      </c>
      <c r="G13" s="61">
        <v>-7</v>
      </c>
      <c r="H13" s="61">
        <v>-4</v>
      </c>
      <c r="I13" s="62">
        <v>9</v>
      </c>
      <c r="J13" s="22">
        <f aca="true" t="shared" si="0" ref="J13:J30">IF(B13="","",COUNTIF(E13:I13,"&gt;0"))</f>
        <v>3</v>
      </c>
      <c r="K13" s="12" t="s">
        <v>0</v>
      </c>
      <c r="L13" s="23">
        <f aca="true" t="shared" si="1" ref="L13:L30">IF(D13="","",COUNTIF(E13:I13,"&lt;0"))</f>
        <v>2</v>
      </c>
      <c r="M13" s="19"/>
      <c r="N13" s="13"/>
    </row>
    <row r="14" spans="1:14" ht="19.5" customHeight="1" thickBot="1">
      <c r="A14" s="16"/>
      <c r="B14" s="53" t="s">
        <v>78</v>
      </c>
      <c r="C14" s="16"/>
      <c r="D14" s="57" t="s">
        <v>81</v>
      </c>
      <c r="E14" s="63">
        <v>8</v>
      </c>
      <c r="F14" s="64">
        <v>7</v>
      </c>
      <c r="G14" s="64">
        <v>3</v>
      </c>
      <c r="H14" s="64"/>
      <c r="I14" s="65"/>
      <c r="J14" s="26">
        <f t="shared" si="0"/>
        <v>3</v>
      </c>
      <c r="K14" s="17" t="s">
        <v>0</v>
      </c>
      <c r="L14" s="27">
        <f t="shared" si="1"/>
        <v>0</v>
      </c>
      <c r="M14" s="21"/>
      <c r="N14" s="18"/>
    </row>
    <row r="15" spans="1:14" ht="19.5" customHeight="1">
      <c r="A15" s="32" t="s">
        <v>1</v>
      </c>
      <c r="B15" s="54" t="s">
        <v>59</v>
      </c>
      <c r="C15" s="32" t="s">
        <v>8</v>
      </c>
      <c r="D15" s="58" t="s">
        <v>63</v>
      </c>
      <c r="E15" s="66">
        <v>8</v>
      </c>
      <c r="F15" s="67">
        <v>-8</v>
      </c>
      <c r="G15" s="67">
        <v>9</v>
      </c>
      <c r="H15" s="67">
        <v>9</v>
      </c>
      <c r="I15" s="68"/>
      <c r="J15" s="33">
        <f t="shared" si="0"/>
        <v>3</v>
      </c>
      <c r="K15" s="34" t="s">
        <v>0</v>
      </c>
      <c r="L15" s="35">
        <f t="shared" si="1"/>
        <v>1</v>
      </c>
      <c r="M15" s="36"/>
      <c r="N15" s="37"/>
    </row>
    <row r="16" spans="1:14" ht="19.5" customHeight="1">
      <c r="A16" s="14" t="s">
        <v>3</v>
      </c>
      <c r="B16" s="55" t="s">
        <v>60</v>
      </c>
      <c r="C16" s="14" t="s">
        <v>6</v>
      </c>
      <c r="D16" s="59" t="s">
        <v>64</v>
      </c>
      <c r="E16" s="69">
        <v>5</v>
      </c>
      <c r="F16" s="70">
        <v>7</v>
      </c>
      <c r="G16" s="70">
        <v>-2</v>
      </c>
      <c r="H16" s="70">
        <v>8</v>
      </c>
      <c r="I16" s="71"/>
      <c r="J16" s="24">
        <f t="shared" si="0"/>
        <v>3</v>
      </c>
      <c r="K16" s="3" t="s">
        <v>0</v>
      </c>
      <c r="L16" s="25">
        <f t="shared" si="1"/>
        <v>1</v>
      </c>
      <c r="M16" s="20"/>
      <c r="N16" s="15"/>
    </row>
    <row r="17" spans="1:14" ht="19.5" customHeight="1">
      <c r="A17" s="14" t="s">
        <v>4</v>
      </c>
      <c r="B17" s="55" t="s">
        <v>79</v>
      </c>
      <c r="C17" s="14" t="s">
        <v>2</v>
      </c>
      <c r="D17" s="59" t="s">
        <v>65</v>
      </c>
      <c r="E17" s="69">
        <v>8</v>
      </c>
      <c r="F17" s="70">
        <v>-5</v>
      </c>
      <c r="G17" s="70">
        <v>-6</v>
      </c>
      <c r="H17" s="70">
        <v>-10</v>
      </c>
      <c r="I17" s="71"/>
      <c r="J17" s="24">
        <f t="shared" si="0"/>
        <v>1</v>
      </c>
      <c r="K17" s="3" t="s">
        <v>0</v>
      </c>
      <c r="L17" s="25">
        <f t="shared" si="1"/>
        <v>3</v>
      </c>
      <c r="M17" s="20"/>
      <c r="N17" s="15"/>
    </row>
    <row r="18" spans="1:14" ht="19.5" customHeight="1">
      <c r="A18" s="14" t="s">
        <v>5</v>
      </c>
      <c r="B18" s="55" t="s">
        <v>58</v>
      </c>
      <c r="C18" s="14" t="s">
        <v>7</v>
      </c>
      <c r="D18" s="59" t="s">
        <v>66</v>
      </c>
      <c r="E18" s="69">
        <v>9</v>
      </c>
      <c r="F18" s="70">
        <v>-10</v>
      </c>
      <c r="G18" s="70">
        <v>-2</v>
      </c>
      <c r="H18" s="70">
        <v>7</v>
      </c>
      <c r="I18" s="71">
        <v>4</v>
      </c>
      <c r="J18" s="24">
        <f t="shared" si="0"/>
        <v>3</v>
      </c>
      <c r="K18" s="3" t="s">
        <v>0</v>
      </c>
      <c r="L18" s="25">
        <f t="shared" si="1"/>
        <v>2</v>
      </c>
      <c r="M18" s="20"/>
      <c r="N18" s="15"/>
    </row>
    <row r="19" spans="1:14" ht="19.5" customHeight="1">
      <c r="A19" s="14" t="s">
        <v>3</v>
      </c>
      <c r="B19" s="28" t="str">
        <f>IF(B16="","",B16)</f>
        <v>Škarda Milan</v>
      </c>
      <c r="C19" s="14" t="s">
        <v>8</v>
      </c>
      <c r="D19" s="30" t="str">
        <f aca="true" t="shared" si="2" ref="D19:D30">IF(D15="","",D15)</f>
        <v>Knedla Ondřej</v>
      </c>
      <c r="E19" s="69">
        <v>3</v>
      </c>
      <c r="F19" s="70">
        <v>-10</v>
      </c>
      <c r="G19" s="70">
        <v>3</v>
      </c>
      <c r="H19" s="70">
        <v>8</v>
      </c>
      <c r="I19" s="71"/>
      <c r="J19" s="24">
        <f t="shared" si="0"/>
        <v>3</v>
      </c>
      <c r="K19" s="3" t="s">
        <v>0</v>
      </c>
      <c r="L19" s="25">
        <f t="shared" si="1"/>
        <v>1</v>
      </c>
      <c r="M19" s="20"/>
      <c r="N19" s="15"/>
    </row>
    <row r="20" spans="1:14" ht="19.5" customHeight="1">
      <c r="A20" s="14" t="s">
        <v>4</v>
      </c>
      <c r="B20" s="28" t="str">
        <f>IF(B17="","",B17)</f>
        <v>Baldrman Ondřej</v>
      </c>
      <c r="C20" s="14" t="s">
        <v>6</v>
      </c>
      <c r="D20" s="30" t="str">
        <f t="shared" si="2"/>
        <v>Ryška Radek</v>
      </c>
      <c r="E20" s="69">
        <v>-1</v>
      </c>
      <c r="F20" s="70">
        <v>-9</v>
      </c>
      <c r="G20" s="70">
        <v>-6</v>
      </c>
      <c r="H20" s="70"/>
      <c r="I20" s="71"/>
      <c r="J20" s="24">
        <f t="shared" si="0"/>
        <v>0</v>
      </c>
      <c r="K20" s="3" t="s">
        <v>0</v>
      </c>
      <c r="L20" s="25">
        <f t="shared" si="1"/>
        <v>3</v>
      </c>
      <c r="M20" s="20"/>
      <c r="N20" s="15"/>
    </row>
    <row r="21" spans="1:14" ht="19.5" customHeight="1">
      <c r="A21" s="14" t="s">
        <v>5</v>
      </c>
      <c r="B21" s="28" t="str">
        <f>IF(B18="","",B18)</f>
        <v>Terč Pavel</v>
      </c>
      <c r="C21" s="14" t="s">
        <v>2</v>
      </c>
      <c r="D21" s="30" t="str">
        <f t="shared" si="2"/>
        <v>Křístek Jaroslav</v>
      </c>
      <c r="E21" s="69">
        <v>-5</v>
      </c>
      <c r="F21" s="70">
        <v>-9</v>
      </c>
      <c r="G21" s="70">
        <v>9</v>
      </c>
      <c r="H21" s="70">
        <v>-2</v>
      </c>
      <c r="I21" s="71"/>
      <c r="J21" s="24">
        <f t="shared" si="0"/>
        <v>1</v>
      </c>
      <c r="K21" s="3" t="s">
        <v>0</v>
      </c>
      <c r="L21" s="25">
        <f t="shared" si="1"/>
        <v>3</v>
      </c>
      <c r="M21" s="20"/>
      <c r="N21" s="15"/>
    </row>
    <row r="22" spans="1:14" ht="19.5" customHeight="1">
      <c r="A22" s="14" t="s">
        <v>1</v>
      </c>
      <c r="B22" s="28" t="str">
        <f>IF(B15="","",B15)</f>
        <v>Boura Lukáš</v>
      </c>
      <c r="C22" s="14" t="s">
        <v>7</v>
      </c>
      <c r="D22" s="30" t="str">
        <f t="shared" si="2"/>
        <v>Kvasňák Jiří</v>
      </c>
      <c r="E22" s="69">
        <v>7</v>
      </c>
      <c r="F22" s="70">
        <v>6</v>
      </c>
      <c r="G22" s="70">
        <v>12</v>
      </c>
      <c r="H22" s="70"/>
      <c r="I22" s="71"/>
      <c r="J22" s="24">
        <f t="shared" si="0"/>
        <v>3</v>
      </c>
      <c r="K22" s="3" t="s">
        <v>0</v>
      </c>
      <c r="L22" s="25">
        <f t="shared" si="1"/>
        <v>0</v>
      </c>
      <c r="M22" s="20"/>
      <c r="N22" s="15"/>
    </row>
    <row r="23" spans="1:14" ht="19.5" customHeight="1">
      <c r="A23" s="14" t="s">
        <v>4</v>
      </c>
      <c r="B23" s="28" t="str">
        <f>IF(B20="","",B20)</f>
        <v>Baldrman Ondřej</v>
      </c>
      <c r="C23" s="14" t="s">
        <v>8</v>
      </c>
      <c r="D23" s="30" t="str">
        <f t="shared" si="2"/>
        <v>Knedla Ondřej</v>
      </c>
      <c r="E23" s="69">
        <v>-6</v>
      </c>
      <c r="F23" s="70">
        <v>-8</v>
      </c>
      <c r="G23" s="70">
        <v>-6</v>
      </c>
      <c r="H23" s="70"/>
      <c r="I23" s="71"/>
      <c r="J23" s="24">
        <f t="shared" si="0"/>
        <v>0</v>
      </c>
      <c r="K23" s="3" t="s">
        <v>0</v>
      </c>
      <c r="L23" s="25">
        <f t="shared" si="1"/>
        <v>3</v>
      </c>
      <c r="M23" s="20"/>
      <c r="N23" s="15"/>
    </row>
    <row r="24" spans="1:14" ht="19.5" customHeight="1">
      <c r="A24" s="14" t="s">
        <v>5</v>
      </c>
      <c r="B24" s="28" t="str">
        <f>IF(B21="","",B21)</f>
        <v>Terč Pavel</v>
      </c>
      <c r="C24" s="14" t="s">
        <v>6</v>
      </c>
      <c r="D24" s="30" t="str">
        <f t="shared" si="2"/>
        <v>Ryška Radek</v>
      </c>
      <c r="E24" s="69">
        <v>5</v>
      </c>
      <c r="F24" s="70">
        <v>-7</v>
      </c>
      <c r="G24" s="70">
        <v>8</v>
      </c>
      <c r="H24" s="70">
        <v>-10</v>
      </c>
      <c r="I24" s="71">
        <v>6</v>
      </c>
      <c r="J24" s="24">
        <f t="shared" si="0"/>
        <v>3</v>
      </c>
      <c r="K24" s="3" t="s">
        <v>0</v>
      </c>
      <c r="L24" s="25">
        <f t="shared" si="1"/>
        <v>2</v>
      </c>
      <c r="M24" s="20"/>
      <c r="N24" s="15"/>
    </row>
    <row r="25" spans="1:14" ht="19.5" customHeight="1">
      <c r="A25" s="14" t="s">
        <v>1</v>
      </c>
      <c r="B25" s="28" t="str">
        <f>IF(B22="","",B22)</f>
        <v>Boura Lukáš</v>
      </c>
      <c r="C25" s="14" t="s">
        <v>2</v>
      </c>
      <c r="D25" s="30" t="str">
        <f t="shared" si="2"/>
        <v>Křístek Jaroslav</v>
      </c>
      <c r="E25" s="69">
        <v>8</v>
      </c>
      <c r="F25" s="70">
        <v>-9</v>
      </c>
      <c r="G25" s="70">
        <v>-8</v>
      </c>
      <c r="H25" s="70">
        <v>9</v>
      </c>
      <c r="I25" s="71">
        <v>8</v>
      </c>
      <c r="J25" s="24">
        <f t="shared" si="0"/>
        <v>3</v>
      </c>
      <c r="K25" s="3" t="s">
        <v>0</v>
      </c>
      <c r="L25" s="25">
        <f t="shared" si="1"/>
        <v>2</v>
      </c>
      <c r="M25" s="20"/>
      <c r="N25" s="15"/>
    </row>
    <row r="26" spans="1:14" ht="19.5" customHeight="1">
      <c r="A26" s="14" t="s">
        <v>3</v>
      </c>
      <c r="B26" s="28" t="str">
        <f>IF(B19="","",B19)</f>
        <v>Škarda Milan</v>
      </c>
      <c r="C26" s="14" t="s">
        <v>7</v>
      </c>
      <c r="D26" s="30" t="str">
        <f t="shared" si="2"/>
        <v>Kvasňák Jiří</v>
      </c>
      <c r="E26" s="69">
        <v>5</v>
      </c>
      <c r="F26" s="70">
        <v>6</v>
      </c>
      <c r="G26" s="70">
        <v>7</v>
      </c>
      <c r="H26" s="70"/>
      <c r="I26" s="71"/>
      <c r="J26" s="24">
        <f t="shared" si="0"/>
        <v>3</v>
      </c>
      <c r="K26" s="3" t="s">
        <v>0</v>
      </c>
      <c r="L26" s="25">
        <f t="shared" si="1"/>
        <v>0</v>
      </c>
      <c r="M26" s="20"/>
      <c r="N26" s="15"/>
    </row>
    <row r="27" spans="1:14" ht="19.5" customHeight="1">
      <c r="A27" s="14" t="s">
        <v>5</v>
      </c>
      <c r="B27" s="28" t="str">
        <f>IF(B24="","",B24)</f>
        <v>Terč Pavel</v>
      </c>
      <c r="C27" s="14" t="s">
        <v>8</v>
      </c>
      <c r="D27" s="30" t="str">
        <f t="shared" si="2"/>
        <v>Knedla Ondřej</v>
      </c>
      <c r="E27" s="69"/>
      <c r="F27" s="70"/>
      <c r="G27" s="70"/>
      <c r="H27" s="70"/>
      <c r="I27" s="71"/>
      <c r="J27" s="24">
        <f t="shared" si="0"/>
        <v>0</v>
      </c>
      <c r="K27" s="3" t="s">
        <v>0</v>
      </c>
      <c r="L27" s="25">
        <f t="shared" si="1"/>
        <v>0</v>
      </c>
      <c r="M27" s="20"/>
      <c r="N27" s="15"/>
    </row>
    <row r="28" spans="1:14" ht="19.5" customHeight="1">
      <c r="A28" s="14" t="s">
        <v>1</v>
      </c>
      <c r="B28" s="28" t="str">
        <f>IF(B25="","",B25)</f>
        <v>Boura Lukáš</v>
      </c>
      <c r="C28" s="14" t="s">
        <v>6</v>
      </c>
      <c r="D28" s="30" t="str">
        <f t="shared" si="2"/>
        <v>Ryška Radek</v>
      </c>
      <c r="E28" s="69"/>
      <c r="F28" s="70"/>
      <c r="G28" s="70"/>
      <c r="H28" s="70"/>
      <c r="I28" s="71"/>
      <c r="J28" s="24">
        <f t="shared" si="0"/>
        <v>0</v>
      </c>
      <c r="K28" s="3" t="s">
        <v>0</v>
      </c>
      <c r="L28" s="25">
        <f t="shared" si="1"/>
        <v>0</v>
      </c>
      <c r="M28" s="20"/>
      <c r="N28" s="15"/>
    </row>
    <row r="29" spans="1:14" ht="19.5" customHeight="1">
      <c r="A29" s="14" t="s">
        <v>3</v>
      </c>
      <c r="B29" s="28" t="str">
        <f>IF(B26="","",B26)</f>
        <v>Škarda Milan</v>
      </c>
      <c r="C29" s="14" t="s">
        <v>2</v>
      </c>
      <c r="D29" s="30" t="str">
        <f t="shared" si="2"/>
        <v>Křístek Jaroslav</v>
      </c>
      <c r="E29" s="69"/>
      <c r="F29" s="70"/>
      <c r="G29" s="70"/>
      <c r="H29" s="70"/>
      <c r="I29" s="71"/>
      <c r="J29" s="24">
        <f t="shared" si="0"/>
        <v>0</v>
      </c>
      <c r="K29" s="3" t="s">
        <v>0</v>
      </c>
      <c r="L29" s="25">
        <f t="shared" si="1"/>
        <v>0</v>
      </c>
      <c r="M29" s="20"/>
      <c r="N29" s="15"/>
    </row>
    <row r="30" spans="1:14" ht="19.5" customHeight="1" thickBot="1">
      <c r="A30" s="16" t="s">
        <v>4</v>
      </c>
      <c r="B30" s="29" t="str">
        <f>IF(B23="","",B23)</f>
        <v>Baldrman Ondřej</v>
      </c>
      <c r="C30" s="16" t="s">
        <v>7</v>
      </c>
      <c r="D30" s="31" t="str">
        <f t="shared" si="2"/>
        <v>Kvasňák Jiří</v>
      </c>
      <c r="E30" s="63"/>
      <c r="F30" s="64"/>
      <c r="G30" s="64"/>
      <c r="H30" s="64"/>
      <c r="I30" s="65"/>
      <c r="J30" s="26">
        <f t="shared" si="0"/>
        <v>0</v>
      </c>
      <c r="K30" s="17" t="s">
        <v>0</v>
      </c>
      <c r="L30" s="27">
        <f t="shared" si="1"/>
        <v>0</v>
      </c>
      <c r="M30" s="21"/>
      <c r="N30" s="18"/>
    </row>
    <row r="33" ht="13.5" thickBot="1"/>
    <row r="34" spans="2:12" ht="19.5" customHeight="1" thickBot="1">
      <c r="B34" s="1"/>
      <c r="C34" s="9"/>
      <c r="D34" s="129" t="s">
        <v>16</v>
      </c>
      <c r="E34" s="90" t="s">
        <v>15</v>
      </c>
      <c r="F34" s="90"/>
      <c r="G34" s="90"/>
      <c r="H34" s="90"/>
      <c r="I34" s="90"/>
      <c r="J34" s="38">
        <f>IF(J13="","",COUNTIF(J13:J30,"=3"))</f>
        <v>10</v>
      </c>
      <c r="K34" s="10" t="s">
        <v>0</v>
      </c>
      <c r="L34" s="39">
        <f>IF(L13="","",COUNTIF(L13:L30,"=3"))</f>
        <v>4</v>
      </c>
    </row>
    <row r="35" spans="2:12" ht="13.5" customHeight="1" thickBot="1">
      <c r="B35" s="9"/>
      <c r="C35" s="9"/>
      <c r="D35" s="129"/>
      <c r="E35" s="8"/>
      <c r="F35" s="8"/>
      <c r="G35" s="8"/>
      <c r="H35" s="8"/>
      <c r="I35" s="8"/>
      <c r="J35" s="5"/>
      <c r="L35" s="5"/>
    </row>
    <row r="36" spans="2:12" ht="19.5" customHeight="1" thickBot="1">
      <c r="B36" s="9"/>
      <c r="C36" s="9"/>
      <c r="D36" s="129"/>
      <c r="E36" s="90" t="s">
        <v>9</v>
      </c>
      <c r="F36" s="90"/>
      <c r="G36" s="90"/>
      <c r="H36" s="90"/>
      <c r="I36" s="90"/>
      <c r="J36" s="38">
        <f>IF(J13="","",SUM(J13:J30))</f>
        <v>32</v>
      </c>
      <c r="K36" s="10" t="s">
        <v>0</v>
      </c>
      <c r="L36" s="39">
        <f>IF(L13="","",SUM(L13:L30))</f>
        <v>23</v>
      </c>
    </row>
    <row r="37" spans="2:12" ht="13.5" customHeight="1" thickBot="1">
      <c r="B37" s="9"/>
      <c r="C37" s="9"/>
      <c r="D37" s="129"/>
      <c r="E37" s="8"/>
      <c r="F37" s="8"/>
      <c r="G37" s="8"/>
      <c r="H37" s="8"/>
      <c r="I37" s="8"/>
      <c r="J37" s="5"/>
      <c r="L37" s="5"/>
    </row>
    <row r="38" spans="2:12" ht="19.5" customHeight="1" thickBot="1">
      <c r="B38" s="9"/>
      <c r="C38" s="9"/>
      <c r="D38" s="129"/>
      <c r="E38" s="90" t="s">
        <v>14</v>
      </c>
      <c r="F38" s="90"/>
      <c r="G38" s="90"/>
      <c r="H38" s="90"/>
      <c r="I38" s="90"/>
      <c r="J38" s="38">
        <f>IF(J13="","",(-SUMIF(E13:I30,"&lt;0")+11*COUNTIF(E13:I30,"&gt;0")))</f>
        <v>502</v>
      </c>
      <c r="K38" s="10" t="s">
        <v>0</v>
      </c>
      <c r="L38" s="39">
        <f>IF(L13="","",(SUMIF(E13:I30,"&gt;=0")+11*COUNTIF(E13:I30,"&lt;0")))</f>
        <v>485</v>
      </c>
    </row>
  </sheetData>
  <sheetProtection password="CAA7" sheet="1" objects="1" scenarios="1" selectLockedCells="1" selectUnlockedCells="1"/>
  <mergeCells count="11">
    <mergeCell ref="E11:I11"/>
    <mergeCell ref="J11:N11"/>
    <mergeCell ref="A1:N1"/>
    <mergeCell ref="C5:I5"/>
    <mergeCell ref="C7:I7"/>
    <mergeCell ref="L5:M5"/>
    <mergeCell ref="L7:M7"/>
    <mergeCell ref="E38:I38"/>
    <mergeCell ref="D34:D38"/>
    <mergeCell ref="E34:I34"/>
    <mergeCell ref="E36:I36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5" width="9.140625" style="1" customWidth="1"/>
    <col min="16" max="20" width="3.7109375" style="1" customWidth="1"/>
    <col min="21" max="16384" width="9.140625" style="1" customWidth="1"/>
  </cols>
  <sheetData>
    <row r="1" spans="1:14" ht="18">
      <c r="A1" s="125" t="str">
        <f>'Tabulka 6'!A1:Y1</f>
        <v>Turnaj čtyřčlenných družstev 31.3.2007 Brno-Líšeň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4" ht="13.5" thickBot="1"/>
    <row r="5" spans="1:14" s="44" customFormat="1" ht="19.5" customHeight="1" thickBot="1">
      <c r="A5" s="40"/>
      <c r="B5" s="41" t="s">
        <v>11</v>
      </c>
      <c r="C5" s="126" t="str">
        <f>'Tabulka 6'!AB9</f>
        <v>Ostrava</v>
      </c>
      <c r="D5" s="127"/>
      <c r="E5" s="127"/>
      <c r="F5" s="127"/>
      <c r="G5" s="127"/>
      <c r="H5" s="127"/>
      <c r="I5" s="127"/>
      <c r="J5" s="42"/>
      <c r="K5" s="43"/>
      <c r="L5" s="126">
        <f>IF(J13="","",J34)</f>
        <v>5</v>
      </c>
      <c r="M5" s="128"/>
      <c r="N5" s="43"/>
    </row>
    <row r="6" spans="1:14" s="44" customFormat="1" ht="19.5" customHeight="1" thickBot="1">
      <c r="A6" s="40"/>
      <c r="B6" s="41"/>
      <c r="C6" s="40"/>
      <c r="D6" s="45"/>
      <c r="J6" s="46"/>
      <c r="K6" s="40"/>
      <c r="L6" s="47"/>
      <c r="M6" s="40"/>
      <c r="N6" s="40"/>
    </row>
    <row r="7" spans="1:14" s="44" customFormat="1" ht="19.5" customHeight="1" thickBot="1">
      <c r="A7" s="40"/>
      <c r="B7" s="41" t="s">
        <v>12</v>
      </c>
      <c r="C7" s="126" t="str">
        <f>'Tabulka 6'!AB17</f>
        <v>Havířov 1</v>
      </c>
      <c r="D7" s="127"/>
      <c r="E7" s="127"/>
      <c r="F7" s="127"/>
      <c r="G7" s="127"/>
      <c r="H7" s="127"/>
      <c r="I7" s="127"/>
      <c r="J7" s="42"/>
      <c r="K7" s="43"/>
      <c r="L7" s="126">
        <f>IF(L13="","",L34)</f>
        <v>10</v>
      </c>
      <c r="M7" s="128"/>
      <c r="N7" s="43"/>
    </row>
    <row r="11" spans="2:14" s="5" customFormat="1" ht="12.75">
      <c r="B11" s="5" t="s">
        <v>11</v>
      </c>
      <c r="D11" s="5" t="s">
        <v>12</v>
      </c>
      <c r="E11" s="90" t="s">
        <v>9</v>
      </c>
      <c r="F11" s="90"/>
      <c r="G11" s="90"/>
      <c r="H11" s="90"/>
      <c r="I11" s="90"/>
      <c r="J11" s="90" t="s">
        <v>10</v>
      </c>
      <c r="K11" s="90"/>
      <c r="L11" s="90"/>
      <c r="M11" s="90"/>
      <c r="N11" s="90"/>
    </row>
    <row r="12" ht="6" customHeight="1" thickBot="1"/>
    <row r="13" spans="1:14" ht="19.5" customHeight="1">
      <c r="A13" s="11"/>
      <c r="B13" s="52" t="s">
        <v>96</v>
      </c>
      <c r="C13" s="11"/>
      <c r="D13" s="56" t="s">
        <v>93</v>
      </c>
      <c r="E13" s="60">
        <v>-8</v>
      </c>
      <c r="F13" s="61">
        <v>-8</v>
      </c>
      <c r="G13" s="61">
        <v>9</v>
      </c>
      <c r="H13" s="61">
        <v>11</v>
      </c>
      <c r="I13" s="62">
        <v>-10</v>
      </c>
      <c r="J13" s="22">
        <f aca="true" t="shared" si="0" ref="J13:J30">IF(B13="","",COUNTIF(E13:I13,"&gt;0"))</f>
        <v>2</v>
      </c>
      <c r="K13" s="12" t="s">
        <v>0</v>
      </c>
      <c r="L13" s="23">
        <f aca="true" t="shared" si="1" ref="L13:L30">IF(D13="","",COUNTIF(E13:I13,"&lt;0"))</f>
        <v>3</v>
      </c>
      <c r="M13" s="19"/>
      <c r="N13" s="13"/>
    </row>
    <row r="14" spans="1:14" ht="19.5" customHeight="1" thickBot="1">
      <c r="A14" s="16"/>
      <c r="B14" s="53" t="s">
        <v>97</v>
      </c>
      <c r="C14" s="16"/>
      <c r="D14" s="57" t="s">
        <v>94</v>
      </c>
      <c r="E14" s="63">
        <v>-5</v>
      </c>
      <c r="F14" s="64">
        <v>8</v>
      </c>
      <c r="G14" s="64">
        <v>6</v>
      </c>
      <c r="H14" s="64">
        <v>4</v>
      </c>
      <c r="I14" s="65"/>
      <c r="J14" s="26">
        <f t="shared" si="0"/>
        <v>3</v>
      </c>
      <c r="K14" s="17" t="s">
        <v>0</v>
      </c>
      <c r="L14" s="27">
        <f t="shared" si="1"/>
        <v>1</v>
      </c>
      <c r="M14" s="21"/>
      <c r="N14" s="18"/>
    </row>
    <row r="15" spans="1:14" ht="19.5" customHeight="1">
      <c r="A15" s="32" t="s">
        <v>1</v>
      </c>
      <c r="B15" s="54" t="s">
        <v>121</v>
      </c>
      <c r="C15" s="32" t="s">
        <v>8</v>
      </c>
      <c r="D15" s="58" t="s">
        <v>95</v>
      </c>
      <c r="E15" s="66">
        <v>9</v>
      </c>
      <c r="F15" s="67">
        <v>9</v>
      </c>
      <c r="G15" s="67">
        <v>-8</v>
      </c>
      <c r="H15" s="67">
        <v>-8</v>
      </c>
      <c r="I15" s="68">
        <v>-6</v>
      </c>
      <c r="J15" s="33">
        <f t="shared" si="0"/>
        <v>2</v>
      </c>
      <c r="K15" s="34" t="s">
        <v>0</v>
      </c>
      <c r="L15" s="35">
        <f t="shared" si="1"/>
        <v>3</v>
      </c>
      <c r="M15" s="36"/>
      <c r="N15" s="37"/>
    </row>
    <row r="16" spans="1:14" ht="19.5" customHeight="1">
      <c r="A16" s="14" t="s">
        <v>3</v>
      </c>
      <c r="B16" s="55" t="s">
        <v>109</v>
      </c>
      <c r="C16" s="14" t="s">
        <v>6</v>
      </c>
      <c r="D16" s="59" t="s">
        <v>51</v>
      </c>
      <c r="E16" s="69">
        <v>7</v>
      </c>
      <c r="F16" s="70">
        <v>6</v>
      </c>
      <c r="G16" s="70">
        <v>-2</v>
      </c>
      <c r="H16" s="70">
        <v>6</v>
      </c>
      <c r="I16" s="71"/>
      <c r="J16" s="24">
        <f t="shared" si="0"/>
        <v>3</v>
      </c>
      <c r="K16" s="3" t="s">
        <v>0</v>
      </c>
      <c r="L16" s="25">
        <f t="shared" si="1"/>
        <v>1</v>
      </c>
      <c r="M16" s="20"/>
      <c r="N16" s="15"/>
    </row>
    <row r="17" spans="1:14" ht="19.5" customHeight="1">
      <c r="A17" s="14" t="s">
        <v>4</v>
      </c>
      <c r="B17" s="55" t="s">
        <v>98</v>
      </c>
      <c r="C17" s="14" t="s">
        <v>2</v>
      </c>
      <c r="D17" s="59" t="s">
        <v>83</v>
      </c>
      <c r="E17" s="69">
        <v>-5</v>
      </c>
      <c r="F17" s="70">
        <v>-8</v>
      </c>
      <c r="G17" s="70">
        <v>-6</v>
      </c>
      <c r="H17" s="70"/>
      <c r="I17" s="71"/>
      <c r="J17" s="24">
        <f t="shared" si="0"/>
        <v>0</v>
      </c>
      <c r="K17" s="3" t="s">
        <v>0</v>
      </c>
      <c r="L17" s="25">
        <f t="shared" si="1"/>
        <v>3</v>
      </c>
      <c r="M17" s="20"/>
      <c r="N17" s="15"/>
    </row>
    <row r="18" spans="1:14" ht="19.5" customHeight="1">
      <c r="A18" s="14" t="s">
        <v>5</v>
      </c>
      <c r="B18" s="55" t="s">
        <v>55</v>
      </c>
      <c r="C18" s="14" t="s">
        <v>7</v>
      </c>
      <c r="D18" s="59" t="s">
        <v>49</v>
      </c>
      <c r="E18" s="69">
        <v>6</v>
      </c>
      <c r="F18" s="70">
        <v>9</v>
      </c>
      <c r="G18" s="70">
        <v>-4</v>
      </c>
      <c r="H18" s="70">
        <v>-8</v>
      </c>
      <c r="I18" s="71">
        <v>-6</v>
      </c>
      <c r="J18" s="24">
        <f t="shared" si="0"/>
        <v>2</v>
      </c>
      <c r="K18" s="3" t="s">
        <v>0</v>
      </c>
      <c r="L18" s="25">
        <f t="shared" si="1"/>
        <v>3</v>
      </c>
      <c r="M18" s="20"/>
      <c r="N18" s="15"/>
    </row>
    <row r="19" spans="1:14" ht="19.5" customHeight="1">
      <c r="A19" s="14" t="s">
        <v>3</v>
      </c>
      <c r="B19" s="28" t="str">
        <f>IF(B16="","",B16)</f>
        <v>Bubeník Pepa</v>
      </c>
      <c r="C19" s="14" t="s">
        <v>8</v>
      </c>
      <c r="D19" s="30" t="str">
        <f aca="true" t="shared" si="2" ref="D19:D30">IF(D15="","",D15)</f>
        <v>Lazar Daniel</v>
      </c>
      <c r="E19" s="69"/>
      <c r="F19" s="70"/>
      <c r="G19" s="70"/>
      <c r="H19" s="70"/>
      <c r="I19" s="71"/>
      <c r="J19" s="24">
        <f t="shared" si="0"/>
        <v>0</v>
      </c>
      <c r="K19" s="3" t="s">
        <v>0</v>
      </c>
      <c r="L19" s="25">
        <f t="shared" si="1"/>
        <v>0</v>
      </c>
      <c r="M19" s="20"/>
      <c r="N19" s="15"/>
    </row>
    <row r="20" spans="1:14" ht="19.5" customHeight="1">
      <c r="A20" s="14" t="s">
        <v>4</v>
      </c>
      <c r="B20" s="28" t="str">
        <f>IF(B17="","",B17)</f>
        <v>Veronika Podaná</v>
      </c>
      <c r="C20" s="14" t="s">
        <v>6</v>
      </c>
      <c r="D20" s="30" t="str">
        <f t="shared" si="2"/>
        <v>Vasko Jakub</v>
      </c>
      <c r="E20" s="69"/>
      <c r="F20" s="70"/>
      <c r="G20" s="70"/>
      <c r="H20" s="70"/>
      <c r="I20" s="71"/>
      <c r="J20" s="24">
        <f t="shared" si="0"/>
        <v>0</v>
      </c>
      <c r="K20" s="3" t="s">
        <v>0</v>
      </c>
      <c r="L20" s="25">
        <f t="shared" si="1"/>
        <v>0</v>
      </c>
      <c r="M20" s="20"/>
      <c r="N20" s="15"/>
    </row>
    <row r="21" spans="1:14" ht="19.5" customHeight="1">
      <c r="A21" s="14" t="s">
        <v>5</v>
      </c>
      <c r="B21" s="28" t="str">
        <f>IF(B18="","",B18)</f>
        <v>Bednář Petr</v>
      </c>
      <c r="C21" s="14" t="s">
        <v>2</v>
      </c>
      <c r="D21" s="30" t="str">
        <f t="shared" si="2"/>
        <v>Matuš Jiří</v>
      </c>
      <c r="E21" s="69"/>
      <c r="F21" s="70"/>
      <c r="G21" s="70"/>
      <c r="H21" s="70"/>
      <c r="I21" s="71"/>
      <c r="J21" s="24">
        <f t="shared" si="0"/>
        <v>0</v>
      </c>
      <c r="K21" s="3" t="s">
        <v>0</v>
      </c>
      <c r="L21" s="25">
        <f t="shared" si="1"/>
        <v>0</v>
      </c>
      <c r="M21" s="20"/>
      <c r="N21" s="15"/>
    </row>
    <row r="22" spans="1:14" ht="19.5" customHeight="1">
      <c r="A22" s="14" t="s">
        <v>1</v>
      </c>
      <c r="B22" s="28" t="str">
        <f>IF(B15="","",B15)</f>
        <v>Linka Víťa</v>
      </c>
      <c r="C22" s="14" t="s">
        <v>7</v>
      </c>
      <c r="D22" s="30" t="str">
        <f t="shared" si="2"/>
        <v>Holub Kamil</v>
      </c>
      <c r="E22" s="69">
        <v>-0.1</v>
      </c>
      <c r="F22" s="70">
        <v>-0.1</v>
      </c>
      <c r="G22" s="70">
        <v>-0.1</v>
      </c>
      <c r="H22" s="70"/>
      <c r="I22" s="71"/>
      <c r="J22" s="24">
        <f t="shared" si="0"/>
        <v>0</v>
      </c>
      <c r="K22" s="3" t="s">
        <v>0</v>
      </c>
      <c r="L22" s="25">
        <f t="shared" si="1"/>
        <v>3</v>
      </c>
      <c r="M22" s="20"/>
      <c r="N22" s="15"/>
    </row>
    <row r="23" spans="1:14" ht="19.5" customHeight="1">
      <c r="A23" s="14" t="s">
        <v>4</v>
      </c>
      <c r="B23" s="28" t="str">
        <f>IF(B20="","",B20)</f>
        <v>Veronika Podaná</v>
      </c>
      <c r="C23" s="14" t="s">
        <v>8</v>
      </c>
      <c r="D23" s="30" t="str">
        <f t="shared" si="2"/>
        <v>Lazar Daniel</v>
      </c>
      <c r="E23" s="69">
        <v>-4</v>
      </c>
      <c r="F23" s="70">
        <v>-8</v>
      </c>
      <c r="G23" s="70">
        <v>-6</v>
      </c>
      <c r="H23" s="70"/>
      <c r="I23" s="71"/>
      <c r="J23" s="24">
        <f t="shared" si="0"/>
        <v>0</v>
      </c>
      <c r="K23" s="3" t="s">
        <v>0</v>
      </c>
      <c r="L23" s="25">
        <f t="shared" si="1"/>
        <v>3</v>
      </c>
      <c r="M23" s="20"/>
      <c r="N23" s="15"/>
    </row>
    <row r="24" spans="1:14" ht="19.5" customHeight="1">
      <c r="A24" s="14" t="s">
        <v>5</v>
      </c>
      <c r="B24" s="28" t="str">
        <f>IF(B21="","",B21)</f>
        <v>Bednář Petr</v>
      </c>
      <c r="C24" s="14" t="s">
        <v>6</v>
      </c>
      <c r="D24" s="30" t="str">
        <f t="shared" si="2"/>
        <v>Vasko Jakub</v>
      </c>
      <c r="E24" s="69">
        <v>6</v>
      </c>
      <c r="F24" s="70">
        <v>7</v>
      </c>
      <c r="G24" s="70">
        <v>8</v>
      </c>
      <c r="H24" s="70"/>
      <c r="I24" s="71"/>
      <c r="J24" s="24">
        <f t="shared" si="0"/>
        <v>3</v>
      </c>
      <c r="K24" s="3" t="s">
        <v>0</v>
      </c>
      <c r="L24" s="25">
        <f t="shared" si="1"/>
        <v>0</v>
      </c>
      <c r="M24" s="20"/>
      <c r="N24" s="15"/>
    </row>
    <row r="25" spans="1:14" ht="19.5" customHeight="1">
      <c r="A25" s="14" t="s">
        <v>1</v>
      </c>
      <c r="B25" s="28" t="str">
        <f>IF(B22="","",B22)</f>
        <v>Linka Víťa</v>
      </c>
      <c r="C25" s="14" t="s">
        <v>2</v>
      </c>
      <c r="D25" s="30" t="str">
        <f t="shared" si="2"/>
        <v>Matuš Jiří</v>
      </c>
      <c r="E25" s="69">
        <v>-0.1</v>
      </c>
      <c r="F25" s="70">
        <v>-0.1</v>
      </c>
      <c r="G25" s="70">
        <v>-0.1</v>
      </c>
      <c r="H25" s="70"/>
      <c r="I25" s="71"/>
      <c r="J25" s="24">
        <f t="shared" si="0"/>
        <v>0</v>
      </c>
      <c r="K25" s="3" t="s">
        <v>0</v>
      </c>
      <c r="L25" s="25">
        <f t="shared" si="1"/>
        <v>3</v>
      </c>
      <c r="M25" s="20"/>
      <c r="N25" s="15"/>
    </row>
    <row r="26" spans="1:14" ht="19.5" customHeight="1">
      <c r="A26" s="14" t="s">
        <v>3</v>
      </c>
      <c r="B26" s="28" t="str">
        <f>IF(B19="","",B19)</f>
        <v>Bubeník Pepa</v>
      </c>
      <c r="C26" s="14" t="s">
        <v>7</v>
      </c>
      <c r="D26" s="30" t="str">
        <f t="shared" si="2"/>
        <v>Holub Kamil</v>
      </c>
      <c r="E26" s="69">
        <v>8</v>
      </c>
      <c r="F26" s="70">
        <v>9</v>
      </c>
      <c r="G26" s="70">
        <v>-8</v>
      </c>
      <c r="H26" s="70">
        <v>10</v>
      </c>
      <c r="I26" s="71"/>
      <c r="J26" s="24">
        <f t="shared" si="0"/>
        <v>3</v>
      </c>
      <c r="K26" s="3" t="s">
        <v>0</v>
      </c>
      <c r="L26" s="25">
        <f t="shared" si="1"/>
        <v>1</v>
      </c>
      <c r="M26" s="20"/>
      <c r="N26" s="15"/>
    </row>
    <row r="27" spans="1:14" ht="19.5" customHeight="1">
      <c r="A27" s="14" t="s">
        <v>5</v>
      </c>
      <c r="B27" s="28" t="str">
        <f>IF(B24="","",B24)</f>
        <v>Bednář Petr</v>
      </c>
      <c r="C27" s="14" t="s">
        <v>8</v>
      </c>
      <c r="D27" s="30" t="str">
        <f t="shared" si="2"/>
        <v>Lazar Daniel</v>
      </c>
      <c r="E27" s="69">
        <v>9</v>
      </c>
      <c r="F27" s="70">
        <v>10</v>
      </c>
      <c r="G27" s="70">
        <v>-8</v>
      </c>
      <c r="H27" s="70">
        <v>-12</v>
      </c>
      <c r="I27" s="71">
        <v>9</v>
      </c>
      <c r="J27" s="24">
        <f t="shared" si="0"/>
        <v>3</v>
      </c>
      <c r="K27" s="3" t="s">
        <v>0</v>
      </c>
      <c r="L27" s="25">
        <f t="shared" si="1"/>
        <v>2</v>
      </c>
      <c r="M27" s="20"/>
      <c r="N27" s="15"/>
    </row>
    <row r="28" spans="1:14" ht="19.5" customHeight="1">
      <c r="A28" s="14" t="s">
        <v>1</v>
      </c>
      <c r="B28" s="28" t="str">
        <f>IF(B25="","",B25)</f>
        <v>Linka Víťa</v>
      </c>
      <c r="C28" s="14" t="s">
        <v>6</v>
      </c>
      <c r="D28" s="30" t="str">
        <f t="shared" si="2"/>
        <v>Vasko Jakub</v>
      </c>
      <c r="E28" s="69">
        <v>-0.1</v>
      </c>
      <c r="F28" s="70">
        <v>-0.1</v>
      </c>
      <c r="G28" s="70">
        <v>-0.1</v>
      </c>
      <c r="H28" s="70"/>
      <c r="I28" s="71"/>
      <c r="J28" s="24">
        <f t="shared" si="0"/>
        <v>0</v>
      </c>
      <c r="K28" s="3" t="s">
        <v>0</v>
      </c>
      <c r="L28" s="25">
        <f t="shared" si="1"/>
        <v>3</v>
      </c>
      <c r="M28" s="20"/>
      <c r="N28" s="15"/>
    </row>
    <row r="29" spans="1:14" ht="19.5" customHeight="1">
      <c r="A29" s="14" t="s">
        <v>3</v>
      </c>
      <c r="B29" s="28" t="str">
        <f>IF(B26="","",B26)</f>
        <v>Bubeník Pepa</v>
      </c>
      <c r="C29" s="14" t="s">
        <v>2</v>
      </c>
      <c r="D29" s="30" t="str">
        <f t="shared" si="2"/>
        <v>Matuš Jiří</v>
      </c>
      <c r="E29" s="69">
        <v>-11</v>
      </c>
      <c r="F29" s="70">
        <v>-5</v>
      </c>
      <c r="G29" s="70">
        <v>10</v>
      </c>
      <c r="H29" s="70">
        <v>-7</v>
      </c>
      <c r="I29" s="71"/>
      <c r="J29" s="24">
        <f t="shared" si="0"/>
        <v>1</v>
      </c>
      <c r="K29" s="3" t="s">
        <v>0</v>
      </c>
      <c r="L29" s="25">
        <f t="shared" si="1"/>
        <v>3</v>
      </c>
      <c r="M29" s="20"/>
      <c r="N29" s="15"/>
    </row>
    <row r="30" spans="1:14" ht="19.5" customHeight="1" thickBot="1">
      <c r="A30" s="16" t="s">
        <v>4</v>
      </c>
      <c r="B30" s="29" t="str">
        <f>IF(B23="","",B23)</f>
        <v>Veronika Podaná</v>
      </c>
      <c r="C30" s="16" t="s">
        <v>7</v>
      </c>
      <c r="D30" s="31" t="str">
        <f t="shared" si="2"/>
        <v>Holub Kamil</v>
      </c>
      <c r="E30" s="63">
        <v>-4</v>
      </c>
      <c r="F30" s="64">
        <v>-8</v>
      </c>
      <c r="G30" s="64">
        <v>-6</v>
      </c>
      <c r="H30" s="64"/>
      <c r="I30" s="65"/>
      <c r="J30" s="26">
        <f t="shared" si="0"/>
        <v>0</v>
      </c>
      <c r="K30" s="17" t="s">
        <v>0</v>
      </c>
      <c r="L30" s="27">
        <f t="shared" si="1"/>
        <v>3</v>
      </c>
      <c r="M30" s="21"/>
      <c r="N30" s="18"/>
    </row>
    <row r="33" ht="13.5" thickBot="1"/>
    <row r="34" spans="2:12" ht="19.5" customHeight="1" thickBot="1">
      <c r="B34" s="1"/>
      <c r="C34" s="9"/>
      <c r="D34" s="129" t="s">
        <v>16</v>
      </c>
      <c r="E34" s="90" t="s">
        <v>15</v>
      </c>
      <c r="F34" s="90"/>
      <c r="G34" s="90"/>
      <c r="H34" s="90"/>
      <c r="I34" s="90"/>
      <c r="J34" s="38">
        <f>IF(J13="","",COUNTIF(J13:J30,"=3"))</f>
        <v>5</v>
      </c>
      <c r="K34" s="10" t="s">
        <v>0</v>
      </c>
      <c r="L34" s="39">
        <f>IF(L13="","",COUNTIF(L13:L30,"=3"))</f>
        <v>10</v>
      </c>
    </row>
    <row r="35" spans="2:12" ht="13.5" customHeight="1" thickBot="1">
      <c r="B35" s="9"/>
      <c r="C35" s="9"/>
      <c r="D35" s="129"/>
      <c r="E35" s="8"/>
      <c r="F35" s="8"/>
      <c r="G35" s="8"/>
      <c r="H35" s="8"/>
      <c r="I35" s="8"/>
      <c r="J35" s="5"/>
      <c r="L35" s="5"/>
    </row>
    <row r="36" spans="2:12" ht="19.5" customHeight="1" thickBot="1">
      <c r="B36" s="9"/>
      <c r="C36" s="9"/>
      <c r="D36" s="129"/>
      <c r="E36" s="90" t="s">
        <v>9</v>
      </c>
      <c r="F36" s="90"/>
      <c r="G36" s="90"/>
      <c r="H36" s="90"/>
      <c r="I36" s="90"/>
      <c r="J36" s="38">
        <f>IF(J13="","",SUM(J13:J30))</f>
        <v>22</v>
      </c>
      <c r="K36" s="10" t="s">
        <v>0</v>
      </c>
      <c r="L36" s="39">
        <f>IF(L13="","",SUM(L13:L30))</f>
        <v>35</v>
      </c>
    </row>
    <row r="37" spans="2:12" ht="13.5" customHeight="1" thickBot="1">
      <c r="B37" s="9"/>
      <c r="C37" s="9"/>
      <c r="D37" s="129"/>
      <c r="E37" s="8"/>
      <c r="F37" s="8"/>
      <c r="G37" s="8"/>
      <c r="H37" s="8"/>
      <c r="I37" s="8"/>
      <c r="J37" s="5"/>
      <c r="L37" s="5"/>
    </row>
    <row r="38" spans="2:12" ht="19.5" customHeight="1" thickBot="1">
      <c r="B38" s="9"/>
      <c r="C38" s="9"/>
      <c r="D38" s="129"/>
      <c r="E38" s="90" t="s">
        <v>14</v>
      </c>
      <c r="F38" s="90"/>
      <c r="G38" s="90"/>
      <c r="H38" s="90"/>
      <c r="I38" s="90"/>
      <c r="J38" s="38">
        <f>IF(J13="","",(-SUMIF(E13:I30,"&lt;0")+11*COUNTIF(E13:I30,"&gt;0")))</f>
        <v>421.9</v>
      </c>
      <c r="K38" s="10" t="s">
        <v>0</v>
      </c>
      <c r="L38" s="39">
        <f>IF(L13="","",(SUMIF(E13:I30,"&gt;=0")+11*COUNTIF(E13:I30,"&lt;0")))</f>
        <v>561</v>
      </c>
    </row>
  </sheetData>
  <sheetProtection password="CAA7" sheet="1" objects="1" scenarios="1" selectLockedCells="1" selectUnlockedCells="1"/>
  <mergeCells count="11">
    <mergeCell ref="E38:I38"/>
    <mergeCell ref="D34:D38"/>
    <mergeCell ref="E34:I34"/>
    <mergeCell ref="E36:I36"/>
    <mergeCell ref="E11:I11"/>
    <mergeCell ref="J11:N11"/>
    <mergeCell ref="A1:N1"/>
    <mergeCell ref="C5:I5"/>
    <mergeCell ref="C7:I7"/>
    <mergeCell ref="L5:M5"/>
    <mergeCell ref="L7:M7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25" t="str">
        <f>'Tabulka 6'!A1:Y1</f>
        <v>Turnaj čtyřčlenných družstev 31.3.2007 Brno-Líšeň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4" ht="13.5" thickBot="1"/>
    <row r="5" spans="1:14" s="44" customFormat="1" ht="19.5" customHeight="1" thickBot="1">
      <c r="A5" s="40"/>
      <c r="B5" s="41" t="s">
        <v>11</v>
      </c>
      <c r="C5" s="126" t="str">
        <f>'Tabulka 6'!AB11</f>
        <v>Havířov 2</v>
      </c>
      <c r="D5" s="127"/>
      <c r="E5" s="127"/>
      <c r="F5" s="127"/>
      <c r="G5" s="127"/>
      <c r="H5" s="127"/>
      <c r="I5" s="127"/>
      <c r="J5" s="42"/>
      <c r="K5" s="43"/>
      <c r="L5" s="126">
        <f>IF(J13="","",J34)</f>
        <v>0</v>
      </c>
      <c r="M5" s="128"/>
      <c r="N5" s="43"/>
    </row>
    <row r="6" spans="1:14" s="44" customFormat="1" ht="19.5" customHeight="1" thickBot="1">
      <c r="A6" s="40"/>
      <c r="B6" s="41"/>
      <c r="C6" s="40"/>
      <c r="D6" s="45"/>
      <c r="J6" s="46"/>
      <c r="K6" s="40"/>
      <c r="L6" s="47"/>
      <c r="M6" s="40"/>
      <c r="N6" s="40"/>
    </row>
    <row r="7" spans="1:14" s="44" customFormat="1" ht="19.5" customHeight="1" thickBot="1">
      <c r="A7" s="40"/>
      <c r="B7" s="41" t="s">
        <v>12</v>
      </c>
      <c r="C7" s="126" t="str">
        <f>'Tabulka 6'!AB7</f>
        <v>Žabovřesky</v>
      </c>
      <c r="D7" s="127"/>
      <c r="E7" s="127"/>
      <c r="F7" s="127"/>
      <c r="G7" s="127"/>
      <c r="H7" s="127"/>
      <c r="I7" s="127"/>
      <c r="J7" s="42"/>
      <c r="K7" s="43"/>
      <c r="L7" s="126">
        <f>IF(L13="","",L34)</f>
        <v>10</v>
      </c>
      <c r="M7" s="128"/>
      <c r="N7" s="43"/>
    </row>
    <row r="11" spans="2:14" s="5" customFormat="1" ht="12.75">
      <c r="B11" s="5" t="s">
        <v>11</v>
      </c>
      <c r="D11" s="5" t="s">
        <v>12</v>
      </c>
      <c r="E11" s="90" t="s">
        <v>9</v>
      </c>
      <c r="F11" s="90"/>
      <c r="G11" s="90"/>
      <c r="H11" s="90"/>
      <c r="I11" s="90"/>
      <c r="J11" s="90" t="s">
        <v>10</v>
      </c>
      <c r="K11" s="90"/>
      <c r="L11" s="90"/>
      <c r="M11" s="90"/>
      <c r="N11" s="90"/>
    </row>
    <row r="12" ht="6" customHeight="1" thickBot="1"/>
    <row r="13" spans="1:14" ht="19.5" customHeight="1">
      <c r="A13" s="11"/>
      <c r="B13" s="52" t="s">
        <v>89</v>
      </c>
      <c r="C13" s="11"/>
      <c r="D13" s="56" t="s">
        <v>91</v>
      </c>
      <c r="E13" s="60">
        <v>-9</v>
      </c>
      <c r="F13" s="61">
        <v>-3</v>
      </c>
      <c r="G13" s="61">
        <v>-9</v>
      </c>
      <c r="H13" s="61"/>
      <c r="I13" s="62"/>
      <c r="J13" s="22">
        <f aca="true" t="shared" si="0" ref="J13:J30">IF(B13="","",COUNTIF(E13:I13,"&gt;0"))</f>
        <v>0</v>
      </c>
      <c r="K13" s="12" t="s">
        <v>0</v>
      </c>
      <c r="L13" s="23">
        <f aca="true" t="shared" si="1" ref="L13:L30">IF(D13="","",COUNTIF(E13:I13,"&lt;0"))</f>
        <v>3</v>
      </c>
      <c r="M13" s="19"/>
      <c r="N13" s="13"/>
    </row>
    <row r="14" spans="1:14" ht="19.5" customHeight="1" thickBot="1">
      <c r="A14" s="16"/>
      <c r="B14" s="53" t="s">
        <v>81</v>
      </c>
      <c r="C14" s="16"/>
      <c r="D14" s="57" t="s">
        <v>92</v>
      </c>
      <c r="E14" s="63">
        <v>8</v>
      </c>
      <c r="F14" s="64">
        <v>9</v>
      </c>
      <c r="G14" s="64">
        <v>-9</v>
      </c>
      <c r="H14" s="64">
        <v>-7</v>
      </c>
      <c r="I14" s="65">
        <v>-6</v>
      </c>
      <c r="J14" s="26">
        <f t="shared" si="0"/>
        <v>2</v>
      </c>
      <c r="K14" s="17" t="s">
        <v>0</v>
      </c>
      <c r="L14" s="27">
        <f t="shared" si="1"/>
        <v>3</v>
      </c>
      <c r="M14" s="21"/>
      <c r="N14" s="18"/>
    </row>
    <row r="15" spans="1:14" ht="19.5" customHeight="1">
      <c r="A15" s="32" t="s">
        <v>1</v>
      </c>
      <c r="B15" s="54" t="s">
        <v>63</v>
      </c>
      <c r="C15" s="32" t="s">
        <v>8</v>
      </c>
      <c r="D15" s="58" t="s">
        <v>47</v>
      </c>
      <c r="E15" s="66">
        <v>-8</v>
      </c>
      <c r="F15" s="67">
        <v>-1</v>
      </c>
      <c r="G15" s="67">
        <v>-8</v>
      </c>
      <c r="H15" s="67"/>
      <c r="I15" s="68"/>
      <c r="J15" s="33">
        <f t="shared" si="0"/>
        <v>0</v>
      </c>
      <c r="K15" s="34" t="s">
        <v>0</v>
      </c>
      <c r="L15" s="35">
        <f t="shared" si="1"/>
        <v>3</v>
      </c>
      <c r="M15" s="36"/>
      <c r="N15" s="37"/>
    </row>
    <row r="16" spans="1:14" ht="19.5" customHeight="1">
      <c r="A16" s="14" t="s">
        <v>3</v>
      </c>
      <c r="B16" s="55" t="s">
        <v>64</v>
      </c>
      <c r="C16" s="14" t="s">
        <v>6</v>
      </c>
      <c r="D16" s="59" t="s">
        <v>46</v>
      </c>
      <c r="E16" s="69">
        <v>-4</v>
      </c>
      <c r="F16" s="70">
        <v>-7</v>
      </c>
      <c r="G16" s="70">
        <v>-9</v>
      </c>
      <c r="H16" s="70"/>
      <c r="I16" s="71"/>
      <c r="J16" s="24">
        <f t="shared" si="0"/>
        <v>0</v>
      </c>
      <c r="K16" s="3" t="s">
        <v>0</v>
      </c>
      <c r="L16" s="25">
        <f t="shared" si="1"/>
        <v>3</v>
      </c>
      <c r="M16" s="20"/>
      <c r="N16" s="15"/>
    </row>
    <row r="17" spans="1:14" ht="19.5" customHeight="1">
      <c r="A17" s="14" t="s">
        <v>4</v>
      </c>
      <c r="B17" s="55" t="s">
        <v>65</v>
      </c>
      <c r="C17" s="14" t="s">
        <v>2</v>
      </c>
      <c r="D17" s="59" t="s">
        <v>45</v>
      </c>
      <c r="E17" s="69">
        <v>8</v>
      </c>
      <c r="F17" s="70">
        <v>-9</v>
      </c>
      <c r="G17" s="70">
        <v>-5</v>
      </c>
      <c r="H17" s="70">
        <v>-10</v>
      </c>
      <c r="I17" s="71"/>
      <c r="J17" s="24">
        <f t="shared" si="0"/>
        <v>1</v>
      </c>
      <c r="K17" s="3" t="s">
        <v>0</v>
      </c>
      <c r="L17" s="25">
        <f t="shared" si="1"/>
        <v>3</v>
      </c>
      <c r="M17" s="20"/>
      <c r="N17" s="15"/>
    </row>
    <row r="18" spans="1:14" ht="19.5" customHeight="1">
      <c r="A18" s="14" t="s">
        <v>5</v>
      </c>
      <c r="B18" s="55" t="s">
        <v>90</v>
      </c>
      <c r="C18" s="14" t="s">
        <v>7</v>
      </c>
      <c r="D18" s="59" t="s">
        <v>44</v>
      </c>
      <c r="E18" s="69">
        <v>-8</v>
      </c>
      <c r="F18" s="70">
        <v>-3</v>
      </c>
      <c r="G18" s="70">
        <v>-10</v>
      </c>
      <c r="H18" s="70"/>
      <c r="I18" s="71"/>
      <c r="J18" s="24">
        <f t="shared" si="0"/>
        <v>0</v>
      </c>
      <c r="K18" s="3" t="s">
        <v>0</v>
      </c>
      <c r="L18" s="25">
        <f t="shared" si="1"/>
        <v>3</v>
      </c>
      <c r="M18" s="20"/>
      <c r="N18" s="15"/>
    </row>
    <row r="19" spans="1:14" ht="19.5" customHeight="1">
      <c r="A19" s="14" t="s">
        <v>3</v>
      </c>
      <c r="B19" s="28" t="str">
        <f>IF(B16="","",B16)</f>
        <v>Ryška Radek</v>
      </c>
      <c r="C19" s="14" t="s">
        <v>8</v>
      </c>
      <c r="D19" s="30" t="str">
        <f aca="true" t="shared" si="2" ref="D19:D30">IF(D15="","",D15)</f>
        <v>Trávníček Tomáš</v>
      </c>
      <c r="E19" s="69">
        <v>-2</v>
      </c>
      <c r="F19" s="70">
        <v>-6</v>
      </c>
      <c r="G19" s="70">
        <v>12</v>
      </c>
      <c r="H19" s="70">
        <v>-6</v>
      </c>
      <c r="I19" s="71"/>
      <c r="J19" s="24">
        <f t="shared" si="0"/>
        <v>1</v>
      </c>
      <c r="K19" s="3" t="s">
        <v>0</v>
      </c>
      <c r="L19" s="25">
        <f t="shared" si="1"/>
        <v>3</v>
      </c>
      <c r="M19" s="20"/>
      <c r="N19" s="15"/>
    </row>
    <row r="20" spans="1:14" ht="19.5" customHeight="1">
      <c r="A20" s="14" t="s">
        <v>4</v>
      </c>
      <c r="B20" s="28" t="str">
        <f>IF(B17="","",B17)</f>
        <v>Křístek Jaroslav</v>
      </c>
      <c r="C20" s="14" t="s">
        <v>6</v>
      </c>
      <c r="D20" s="30" t="str">
        <f t="shared" si="2"/>
        <v>Pernička Pavel</v>
      </c>
      <c r="E20" s="69">
        <v>9</v>
      </c>
      <c r="F20" s="70">
        <v>-8</v>
      </c>
      <c r="G20" s="70">
        <v>9</v>
      </c>
      <c r="H20" s="70">
        <v>-7</v>
      </c>
      <c r="I20" s="71">
        <v>-3</v>
      </c>
      <c r="J20" s="24">
        <f t="shared" si="0"/>
        <v>2</v>
      </c>
      <c r="K20" s="3" t="s">
        <v>0</v>
      </c>
      <c r="L20" s="25">
        <f t="shared" si="1"/>
        <v>3</v>
      </c>
      <c r="M20" s="20"/>
      <c r="N20" s="15"/>
    </row>
    <row r="21" spans="1:14" ht="19.5" customHeight="1">
      <c r="A21" s="14" t="s">
        <v>5</v>
      </c>
      <c r="B21" s="28" t="str">
        <f>IF(B18="","",B18)</f>
        <v>Kvasňák Jiří </v>
      </c>
      <c r="C21" s="14" t="s">
        <v>2</v>
      </c>
      <c r="D21" s="30" t="str">
        <f t="shared" si="2"/>
        <v>Pernička Jan</v>
      </c>
      <c r="E21" s="69">
        <v>-10</v>
      </c>
      <c r="F21" s="70">
        <v>7</v>
      </c>
      <c r="G21" s="70">
        <v>-8</v>
      </c>
      <c r="H21" s="70">
        <v>-7</v>
      </c>
      <c r="I21" s="71"/>
      <c r="J21" s="24">
        <f t="shared" si="0"/>
        <v>1</v>
      </c>
      <c r="K21" s="3" t="s">
        <v>0</v>
      </c>
      <c r="L21" s="25">
        <f t="shared" si="1"/>
        <v>3</v>
      </c>
      <c r="M21" s="20"/>
      <c r="N21" s="15"/>
    </row>
    <row r="22" spans="1:14" ht="19.5" customHeight="1">
      <c r="A22" s="14" t="s">
        <v>1</v>
      </c>
      <c r="B22" s="28" t="str">
        <f>IF(B15="","",B15)</f>
        <v>Knedla Ondřej</v>
      </c>
      <c r="C22" s="14" t="s">
        <v>7</v>
      </c>
      <c r="D22" s="30" t="str">
        <f t="shared" si="2"/>
        <v>Kamenický Tomáš</v>
      </c>
      <c r="E22" s="69">
        <v>-10</v>
      </c>
      <c r="F22" s="70">
        <v>-7</v>
      </c>
      <c r="G22" s="70">
        <v>8</v>
      </c>
      <c r="H22" s="70">
        <v>-8</v>
      </c>
      <c r="I22" s="71"/>
      <c r="J22" s="24">
        <f t="shared" si="0"/>
        <v>1</v>
      </c>
      <c r="K22" s="3" t="s">
        <v>0</v>
      </c>
      <c r="L22" s="25">
        <f t="shared" si="1"/>
        <v>3</v>
      </c>
      <c r="M22" s="20"/>
      <c r="N22" s="15"/>
    </row>
    <row r="23" spans="1:14" ht="19.5" customHeight="1">
      <c r="A23" s="14" t="s">
        <v>4</v>
      </c>
      <c r="B23" s="28" t="str">
        <f>IF(B20="","",B20)</f>
        <v>Křístek Jaroslav</v>
      </c>
      <c r="C23" s="14" t="s">
        <v>8</v>
      </c>
      <c r="D23" s="30" t="str">
        <f t="shared" si="2"/>
        <v>Trávníček Tomáš</v>
      </c>
      <c r="E23" s="69"/>
      <c r="F23" s="70"/>
      <c r="G23" s="70"/>
      <c r="H23" s="70"/>
      <c r="I23" s="71"/>
      <c r="J23" s="24">
        <f t="shared" si="0"/>
        <v>0</v>
      </c>
      <c r="K23" s="3" t="s">
        <v>0</v>
      </c>
      <c r="L23" s="25">
        <f t="shared" si="1"/>
        <v>0</v>
      </c>
      <c r="M23" s="20"/>
      <c r="N23" s="15"/>
    </row>
    <row r="24" spans="1:14" ht="19.5" customHeight="1">
      <c r="A24" s="14" t="s">
        <v>5</v>
      </c>
      <c r="B24" s="28" t="str">
        <f>IF(B21="","",B21)</f>
        <v>Kvasňák Jiří </v>
      </c>
      <c r="C24" s="14" t="s">
        <v>6</v>
      </c>
      <c r="D24" s="30" t="str">
        <f t="shared" si="2"/>
        <v>Pernička Pavel</v>
      </c>
      <c r="E24" s="69"/>
      <c r="F24" s="70"/>
      <c r="G24" s="70"/>
      <c r="H24" s="70"/>
      <c r="I24" s="71"/>
      <c r="J24" s="24">
        <f t="shared" si="0"/>
        <v>0</v>
      </c>
      <c r="K24" s="3" t="s">
        <v>0</v>
      </c>
      <c r="L24" s="25">
        <f t="shared" si="1"/>
        <v>0</v>
      </c>
      <c r="M24" s="20"/>
      <c r="N24" s="15"/>
    </row>
    <row r="25" spans="1:14" ht="19.5" customHeight="1">
      <c r="A25" s="14" t="s">
        <v>1</v>
      </c>
      <c r="B25" s="28" t="str">
        <f>IF(B22="","",B22)</f>
        <v>Knedla Ondřej</v>
      </c>
      <c r="C25" s="14" t="s">
        <v>2</v>
      </c>
      <c r="D25" s="30" t="str">
        <f t="shared" si="2"/>
        <v>Pernička Jan</v>
      </c>
      <c r="E25" s="69"/>
      <c r="F25" s="70"/>
      <c r="G25" s="70"/>
      <c r="H25" s="70"/>
      <c r="I25" s="71"/>
      <c r="J25" s="24">
        <f t="shared" si="0"/>
        <v>0</v>
      </c>
      <c r="K25" s="3" t="s">
        <v>0</v>
      </c>
      <c r="L25" s="25">
        <f t="shared" si="1"/>
        <v>0</v>
      </c>
      <c r="M25" s="20"/>
      <c r="N25" s="15"/>
    </row>
    <row r="26" spans="1:14" ht="19.5" customHeight="1">
      <c r="A26" s="14" t="s">
        <v>3</v>
      </c>
      <c r="B26" s="28" t="str">
        <f>IF(B19="","",B19)</f>
        <v>Ryška Radek</v>
      </c>
      <c r="C26" s="14" t="s">
        <v>7</v>
      </c>
      <c r="D26" s="30" t="str">
        <f t="shared" si="2"/>
        <v>Kamenický Tomáš</v>
      </c>
      <c r="E26" s="69"/>
      <c r="F26" s="70"/>
      <c r="G26" s="70"/>
      <c r="H26" s="70"/>
      <c r="I26" s="71"/>
      <c r="J26" s="24">
        <f t="shared" si="0"/>
        <v>0</v>
      </c>
      <c r="K26" s="3" t="s">
        <v>0</v>
      </c>
      <c r="L26" s="25">
        <f t="shared" si="1"/>
        <v>0</v>
      </c>
      <c r="M26" s="20"/>
      <c r="N26" s="15"/>
    </row>
    <row r="27" spans="1:14" ht="19.5" customHeight="1">
      <c r="A27" s="14" t="s">
        <v>5</v>
      </c>
      <c r="B27" s="28" t="str">
        <f>IF(B24="","",B24)</f>
        <v>Kvasňák Jiří </v>
      </c>
      <c r="C27" s="14" t="s">
        <v>8</v>
      </c>
      <c r="D27" s="30" t="str">
        <f t="shared" si="2"/>
        <v>Trávníček Tomáš</v>
      </c>
      <c r="E27" s="69"/>
      <c r="F27" s="70"/>
      <c r="G27" s="70"/>
      <c r="H27" s="70"/>
      <c r="I27" s="71"/>
      <c r="J27" s="24">
        <f t="shared" si="0"/>
        <v>0</v>
      </c>
      <c r="K27" s="3" t="s">
        <v>0</v>
      </c>
      <c r="L27" s="25">
        <f t="shared" si="1"/>
        <v>0</v>
      </c>
      <c r="M27" s="20"/>
      <c r="N27" s="15"/>
    </row>
    <row r="28" spans="1:14" ht="19.5" customHeight="1">
      <c r="A28" s="14" t="s">
        <v>1</v>
      </c>
      <c r="B28" s="28" t="str">
        <f>IF(B25="","",B25)</f>
        <v>Knedla Ondřej</v>
      </c>
      <c r="C28" s="14" t="s">
        <v>6</v>
      </c>
      <c r="D28" s="30" t="str">
        <f t="shared" si="2"/>
        <v>Pernička Pavel</v>
      </c>
      <c r="E28" s="69"/>
      <c r="F28" s="70"/>
      <c r="G28" s="70"/>
      <c r="H28" s="70"/>
      <c r="I28" s="71"/>
      <c r="J28" s="24">
        <f t="shared" si="0"/>
        <v>0</v>
      </c>
      <c r="K28" s="3" t="s">
        <v>0</v>
      </c>
      <c r="L28" s="25">
        <f t="shared" si="1"/>
        <v>0</v>
      </c>
      <c r="M28" s="20"/>
      <c r="N28" s="15"/>
    </row>
    <row r="29" spans="1:14" ht="19.5" customHeight="1">
      <c r="A29" s="14" t="s">
        <v>3</v>
      </c>
      <c r="B29" s="28" t="str">
        <f>IF(B26="","",B26)</f>
        <v>Ryška Radek</v>
      </c>
      <c r="C29" s="14" t="s">
        <v>2</v>
      </c>
      <c r="D29" s="30" t="str">
        <f t="shared" si="2"/>
        <v>Pernička Jan</v>
      </c>
      <c r="E29" s="69"/>
      <c r="F29" s="70"/>
      <c r="G29" s="70"/>
      <c r="H29" s="70"/>
      <c r="I29" s="71"/>
      <c r="J29" s="24">
        <f t="shared" si="0"/>
        <v>0</v>
      </c>
      <c r="K29" s="3" t="s">
        <v>0</v>
      </c>
      <c r="L29" s="25">
        <f t="shared" si="1"/>
        <v>0</v>
      </c>
      <c r="M29" s="20"/>
      <c r="N29" s="15"/>
    </row>
    <row r="30" spans="1:14" ht="19.5" customHeight="1" thickBot="1">
      <c r="A30" s="16" t="s">
        <v>4</v>
      </c>
      <c r="B30" s="29" t="str">
        <f>IF(B23="","",B23)</f>
        <v>Křístek Jaroslav</v>
      </c>
      <c r="C30" s="16" t="s">
        <v>7</v>
      </c>
      <c r="D30" s="31" t="str">
        <f t="shared" si="2"/>
        <v>Kamenický Tomáš</v>
      </c>
      <c r="E30" s="63"/>
      <c r="F30" s="64"/>
      <c r="G30" s="64"/>
      <c r="H30" s="64"/>
      <c r="I30" s="65"/>
      <c r="J30" s="26">
        <f t="shared" si="0"/>
        <v>0</v>
      </c>
      <c r="K30" s="17" t="s">
        <v>0</v>
      </c>
      <c r="L30" s="27">
        <f t="shared" si="1"/>
        <v>0</v>
      </c>
      <c r="M30" s="21"/>
      <c r="N30" s="18"/>
    </row>
    <row r="33" ht="13.5" thickBot="1"/>
    <row r="34" spans="2:12" ht="19.5" customHeight="1" thickBot="1">
      <c r="B34" s="1"/>
      <c r="C34" s="9"/>
      <c r="D34" s="129" t="s">
        <v>16</v>
      </c>
      <c r="E34" s="90" t="s">
        <v>15</v>
      </c>
      <c r="F34" s="90"/>
      <c r="G34" s="90"/>
      <c r="H34" s="90"/>
      <c r="I34" s="90"/>
      <c r="J34" s="38">
        <f>IF(J13="","",COUNTIF(J13:J30,"=3"))</f>
        <v>0</v>
      </c>
      <c r="K34" s="10" t="s">
        <v>0</v>
      </c>
      <c r="L34" s="39">
        <f>IF(L13="","",COUNTIF(L13:L30,"=3"))</f>
        <v>10</v>
      </c>
    </row>
    <row r="35" spans="2:12" ht="13.5" customHeight="1" thickBot="1">
      <c r="B35" s="9"/>
      <c r="C35" s="9"/>
      <c r="D35" s="129"/>
      <c r="E35" s="8"/>
      <c r="F35" s="8"/>
      <c r="G35" s="8"/>
      <c r="H35" s="8"/>
      <c r="I35" s="8"/>
      <c r="J35" s="5"/>
      <c r="L35" s="5"/>
    </row>
    <row r="36" spans="2:12" ht="19.5" customHeight="1" thickBot="1">
      <c r="B36" s="9"/>
      <c r="C36" s="9"/>
      <c r="D36" s="129"/>
      <c r="E36" s="90" t="s">
        <v>9</v>
      </c>
      <c r="F36" s="90"/>
      <c r="G36" s="90"/>
      <c r="H36" s="90"/>
      <c r="I36" s="90"/>
      <c r="J36" s="38">
        <f>IF(J13="","",SUM(J13:J30))</f>
        <v>8</v>
      </c>
      <c r="K36" s="10" t="s">
        <v>0</v>
      </c>
      <c r="L36" s="39">
        <f>IF(L13="","",SUM(L13:L30))</f>
        <v>30</v>
      </c>
    </row>
    <row r="37" spans="2:12" ht="13.5" customHeight="1" thickBot="1">
      <c r="B37" s="9"/>
      <c r="C37" s="9"/>
      <c r="D37" s="129"/>
      <c r="E37" s="8"/>
      <c r="F37" s="8"/>
      <c r="G37" s="8"/>
      <c r="H37" s="8"/>
      <c r="I37" s="8"/>
      <c r="J37" s="5"/>
      <c r="L37" s="5"/>
    </row>
    <row r="38" spans="2:12" ht="19.5" customHeight="1" thickBot="1">
      <c r="B38" s="9"/>
      <c r="C38" s="9"/>
      <c r="D38" s="129"/>
      <c r="E38" s="90" t="s">
        <v>14</v>
      </c>
      <c r="F38" s="90"/>
      <c r="G38" s="90"/>
      <c r="H38" s="90"/>
      <c r="I38" s="90"/>
      <c r="J38" s="38">
        <f>IF(J13="","",(-SUMIF(E13:I30,"&lt;0")+11*COUNTIF(E13:I30,"&gt;0")))</f>
        <v>295</v>
      </c>
      <c r="K38" s="10" t="s">
        <v>0</v>
      </c>
      <c r="L38" s="39">
        <f>IF(L13="","",(SUMIF(E13:I30,"&gt;=0")+11*COUNTIF(E13:I30,"&lt;0")))</f>
        <v>400</v>
      </c>
    </row>
  </sheetData>
  <sheetProtection password="CAA7" sheet="1" objects="1" scenarios="1" selectLockedCells="1" selectUnlockedCells="1"/>
  <mergeCells count="11">
    <mergeCell ref="E11:I11"/>
    <mergeCell ref="J11:N11"/>
    <mergeCell ref="A1:N1"/>
    <mergeCell ref="C5:I5"/>
    <mergeCell ref="C7:I7"/>
    <mergeCell ref="L5:M5"/>
    <mergeCell ref="L7:M7"/>
    <mergeCell ref="E38:I38"/>
    <mergeCell ref="D34:D38"/>
    <mergeCell ref="E34:I34"/>
    <mergeCell ref="E36:I36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 Traxler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Traxler</dc:creator>
  <cp:keywords/>
  <dc:description/>
  <cp:lastModifiedBy>Jan Traxler</cp:lastModifiedBy>
  <cp:lastPrinted>2007-04-05T11:17:49Z</cp:lastPrinted>
  <dcterms:created xsi:type="dcterms:W3CDTF">2007-03-30T09:38:43Z</dcterms:created>
  <dcterms:modified xsi:type="dcterms:W3CDTF">2007-04-05T11:28:18Z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