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50" activeTab="0"/>
  </bookViews>
  <sheets>
    <sheet name="Tabulka" sheetId="1" r:id="rId1"/>
    <sheet name="2-7" sheetId="2" r:id="rId2"/>
    <sheet name="3-6" sheetId="3" r:id="rId3"/>
    <sheet name="4-5" sheetId="4" r:id="rId4"/>
    <sheet name="7-3" sheetId="5" r:id="rId5"/>
    <sheet name="6-4" sheetId="6" r:id="rId6"/>
    <sheet name="1-2" sheetId="7" r:id="rId7"/>
    <sheet name="4-7" sheetId="8" r:id="rId8"/>
    <sheet name="3-1" sheetId="9" r:id="rId9"/>
    <sheet name="5-6" sheetId="10" r:id="rId10"/>
    <sheet name="1-4" sheetId="11" r:id="rId11"/>
    <sheet name="7-5" sheetId="12" r:id="rId12"/>
    <sheet name="2-3" sheetId="13" r:id="rId13"/>
    <sheet name="5-1" sheetId="14" r:id="rId14"/>
    <sheet name="4-2" sheetId="15" r:id="rId15"/>
    <sheet name="6-7" sheetId="16" r:id="rId16"/>
    <sheet name="2-5" sheetId="17" r:id="rId17"/>
    <sheet name="1-6" sheetId="18" r:id="rId18"/>
    <sheet name="3-4" sheetId="19" r:id="rId19"/>
    <sheet name="6-2" sheetId="20" r:id="rId20"/>
    <sheet name="5-3" sheetId="21" r:id="rId21"/>
    <sheet name="7-1" sheetId="22" r:id="rId22"/>
  </sheets>
  <definedNames>
    <definedName name="_xlnm.Print_Area" localSheetId="0">'Tabulka'!$A$1:$AB$30</definedName>
  </definedNames>
  <calcPr fullCalcOnLoad="1"/>
</workbook>
</file>

<file path=xl/sharedStrings.xml><?xml version="1.0" encoding="utf-8"?>
<sst xmlns="http://schemas.openxmlformats.org/spreadsheetml/2006/main" count="1168" uniqueCount="129">
  <si>
    <t>:</t>
  </si>
  <si>
    <t>A</t>
  </si>
  <si>
    <t>Y</t>
  </si>
  <si>
    <t>B</t>
  </si>
  <si>
    <t>C</t>
  </si>
  <si>
    <t>X</t>
  </si>
  <si>
    <t>Z</t>
  </si>
  <si>
    <t>Sety</t>
  </si>
  <si>
    <t>Výsledek</t>
  </si>
  <si>
    <t>Domácí</t>
  </si>
  <si>
    <t>Hosté</t>
  </si>
  <si>
    <t>Míčky</t>
  </si>
  <si>
    <t>Zápasy</t>
  </si>
  <si>
    <t>Celkový výsledek</t>
  </si>
  <si>
    <t>Body</t>
  </si>
  <si>
    <t>Skóre</t>
  </si>
  <si>
    <t>Pořadí</t>
  </si>
  <si>
    <t>Tým</t>
  </si>
  <si>
    <t>1 - 6</t>
  </si>
  <si>
    <t>2 - 5</t>
  </si>
  <si>
    <t>3 - 4</t>
  </si>
  <si>
    <t>1 - 2</t>
  </si>
  <si>
    <t>6 - 4</t>
  </si>
  <si>
    <t>5 - 3</t>
  </si>
  <si>
    <t>3 - 1</t>
  </si>
  <si>
    <t>4 - 5</t>
  </si>
  <si>
    <t>2 - 3</t>
  </si>
  <si>
    <t>1 - 4</t>
  </si>
  <si>
    <t>3 - 6</t>
  </si>
  <si>
    <t>4 - 2</t>
  </si>
  <si>
    <t>5 - 1</t>
  </si>
  <si>
    <t>2. TD Brno-Líšeň (21.-23. září 2007)</t>
  </si>
  <si>
    <t>2 - 7</t>
  </si>
  <si>
    <t>7 - 3</t>
  </si>
  <si>
    <t>4 - 7</t>
  </si>
  <si>
    <t>5 - 6</t>
  </si>
  <si>
    <t>7 - 5</t>
  </si>
  <si>
    <t>6 - 7</t>
  </si>
  <si>
    <t>6 - 2</t>
  </si>
  <si>
    <t>7 - 1</t>
  </si>
  <si>
    <t>Pořadí zápasů po sloupcích</t>
  </si>
  <si>
    <t>Podaná Verča</t>
  </si>
  <si>
    <t>Linka Víťa</t>
  </si>
  <si>
    <t>Hlaváč David</t>
  </si>
  <si>
    <t>Traxler Jean</t>
  </si>
  <si>
    <t>Vinklerová Míša</t>
  </si>
  <si>
    <t>Holub Kamil</t>
  </si>
  <si>
    <t>Šup Michal</t>
  </si>
  <si>
    <t>Konya Ondra</t>
  </si>
  <si>
    <t>Ryška Radek</t>
  </si>
  <si>
    <t>Knedla Ondra</t>
  </si>
  <si>
    <t>Křístek Jarek</t>
  </si>
  <si>
    <t>Hovězák Tomáš</t>
  </si>
  <si>
    <t>Mrkvan Mirek</t>
  </si>
  <si>
    <t>Hrabec Lukáš</t>
  </si>
  <si>
    <t>Pernička Pavel</t>
  </si>
  <si>
    <t>Pernička Jan</t>
  </si>
  <si>
    <t>Růžička Filip</t>
  </si>
  <si>
    <t>Kvasňák Jirka</t>
  </si>
  <si>
    <t>Baldrman Ondra</t>
  </si>
  <si>
    <t>Vasko Jakub</t>
  </si>
  <si>
    <t>Šmoulové</t>
  </si>
  <si>
    <t>Pouzdro</t>
  </si>
  <si>
    <t>Sexi bonbónci</t>
  </si>
  <si>
    <t>KST Mako Havířov</t>
  </si>
  <si>
    <t>Kosmik 1</t>
  </si>
  <si>
    <t>Líšeň extended</t>
  </si>
  <si>
    <t>Lentilky</t>
  </si>
  <si>
    <t>Růžička, Pernička</t>
  </si>
  <si>
    <t>Vasko, Kvasňák</t>
  </si>
  <si>
    <t>Kvasňák Jiří</t>
  </si>
  <si>
    <t>Baldrman Ondřej</t>
  </si>
  <si>
    <t>Podaná, Linka</t>
  </si>
  <si>
    <t>Hlaváč, Traxler</t>
  </si>
  <si>
    <t>Podaná Veronika</t>
  </si>
  <si>
    <t>Randliszek Aleš</t>
  </si>
  <si>
    <t>Holub, Šup</t>
  </si>
  <si>
    <t>Knedla, Ryška</t>
  </si>
  <si>
    <t>Kvasňák , Baldrman</t>
  </si>
  <si>
    <t>Linka , Podaná</t>
  </si>
  <si>
    <t>Kvasňák Jíří</t>
  </si>
  <si>
    <t>Hlaváč , Traxler</t>
  </si>
  <si>
    <t>Holub , Konya</t>
  </si>
  <si>
    <t>Radimská Lucie</t>
  </si>
  <si>
    <t>Hovězák , Mrkvan</t>
  </si>
  <si>
    <t>Pernička J. , Perniček P.</t>
  </si>
  <si>
    <t>Filip Růžička</t>
  </si>
  <si>
    <t>Holub, Konya</t>
  </si>
  <si>
    <t>Linka, Podaná</t>
  </si>
  <si>
    <t>Mrkvan, Hovězák</t>
  </si>
  <si>
    <t>Knedla, Křístek</t>
  </si>
  <si>
    <t>Křístek Jarda</t>
  </si>
  <si>
    <t>Mrkvan, Hrabec</t>
  </si>
  <si>
    <t>Kucín Michal</t>
  </si>
  <si>
    <t>Konya Ondřej</t>
  </si>
  <si>
    <t>Kvasňák Baldrman</t>
  </si>
  <si>
    <t>Křístek, Ryška</t>
  </si>
  <si>
    <t>Pernička P.,Růžička</t>
  </si>
  <si>
    <t>Podaná,Radlíšek</t>
  </si>
  <si>
    <t>Pernička P.</t>
  </si>
  <si>
    <t>Ryška,Knedla</t>
  </si>
  <si>
    <t>Kleinhampl,Hrabec</t>
  </si>
  <si>
    <t>Holub,Šup</t>
  </si>
  <si>
    <t>Pernička J.,Pernička P.</t>
  </si>
  <si>
    <t>Hlaváč,Traxler</t>
  </si>
  <si>
    <t>Vasko,Kvasňák</t>
  </si>
  <si>
    <t>Traxler Jan</t>
  </si>
  <si>
    <t>Vinklerová Miška</t>
  </si>
  <si>
    <t>Radlszek Aleš</t>
  </si>
  <si>
    <t>Kleinhampl Mirek</t>
  </si>
  <si>
    <t>Linka-Podaná</t>
  </si>
  <si>
    <t>Holub-Šup</t>
  </si>
  <si>
    <t>Randlyszek Aleš</t>
  </si>
  <si>
    <t>Pernička.J-Růžička</t>
  </si>
  <si>
    <t>Křístek-Knedla</t>
  </si>
  <si>
    <t>Křístek Jaroslav</t>
  </si>
  <si>
    <t>Maliňák Petr</t>
  </si>
  <si>
    <t>Kleinhampl Mirda</t>
  </si>
  <si>
    <t>Mrkvan Mirda</t>
  </si>
  <si>
    <t>Hovězák Tomík</t>
  </si>
  <si>
    <t>Pernička J., Růžička</t>
  </si>
  <si>
    <t xml:space="preserve">Pernička J. </t>
  </si>
  <si>
    <t>5.</t>
  </si>
  <si>
    <t>1.</t>
  </si>
  <si>
    <t>7.</t>
  </si>
  <si>
    <t>4.</t>
  </si>
  <si>
    <t>2.</t>
  </si>
  <si>
    <t>3.</t>
  </si>
  <si>
    <t>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</si>
</sst>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2" fillId="0" borderId="0" xfId="17" applyFont="1" applyAlignment="1">
      <alignment vertical="center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0" fillId="0" borderId="29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2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showGridLines="0" showRowColHeaders="0" tabSelected="1" workbookViewId="0" topLeftCell="A1">
      <selection activeCell="A1" sqref="A1:AB1"/>
    </sheetView>
  </sheetViews>
  <sheetFormatPr defaultColWidth="9.140625" defaultRowHeight="12.75"/>
  <cols>
    <col min="1" max="1" width="3.7109375" style="5" customWidth="1"/>
    <col min="2" max="2" width="30.57421875" style="7" customWidth="1"/>
    <col min="3" max="23" width="3.7109375" style="2" customWidth="1"/>
    <col min="24" max="24" width="6.7109375" style="2" customWidth="1"/>
    <col min="25" max="27" width="3.7109375" style="2" customWidth="1"/>
    <col min="28" max="28" width="6.7109375" style="2" customWidth="1"/>
    <col min="29" max="29" width="2.00390625" style="2" customWidth="1"/>
    <col min="30" max="31" width="9.140625" style="65" customWidth="1"/>
    <col min="32" max="40" width="2.7109375" style="65" customWidth="1"/>
    <col min="41" max="41" width="9.140625" style="65" customWidth="1"/>
    <col min="42" max="16384" width="9.140625" style="2" customWidth="1"/>
  </cols>
  <sheetData>
    <row r="1" spans="1:41" ht="18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4" spans="30:41" ht="13.5" thickBot="1"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s="5" customFormat="1" ht="12.75">
      <c r="A5" s="118"/>
      <c r="B5" s="122" t="s">
        <v>17</v>
      </c>
      <c r="C5" s="127">
        <v>1</v>
      </c>
      <c r="D5" s="120"/>
      <c r="E5" s="120"/>
      <c r="F5" s="120">
        <v>2</v>
      </c>
      <c r="G5" s="120"/>
      <c r="H5" s="120"/>
      <c r="I5" s="120">
        <v>3</v>
      </c>
      <c r="J5" s="120"/>
      <c r="K5" s="120"/>
      <c r="L5" s="120">
        <v>4</v>
      </c>
      <c r="M5" s="120"/>
      <c r="N5" s="120"/>
      <c r="O5" s="120">
        <v>5</v>
      </c>
      <c r="P5" s="120"/>
      <c r="Q5" s="120"/>
      <c r="R5" s="120">
        <v>6</v>
      </c>
      <c r="S5" s="120"/>
      <c r="T5" s="120"/>
      <c r="U5" s="120">
        <v>7</v>
      </c>
      <c r="V5" s="120"/>
      <c r="W5" s="124"/>
      <c r="X5" s="118" t="s">
        <v>14</v>
      </c>
      <c r="Y5" s="120" t="s">
        <v>15</v>
      </c>
      <c r="Z5" s="120"/>
      <c r="AA5" s="120"/>
      <c r="AB5" s="122" t="s">
        <v>16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s="5" customFormat="1" ht="12.75">
      <c r="A6" s="119"/>
      <c r="B6" s="123"/>
      <c r="C6" s="128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5"/>
      <c r="X6" s="119"/>
      <c r="Y6" s="121"/>
      <c r="Z6" s="121"/>
      <c r="AA6" s="121"/>
      <c r="AB6" s="123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</row>
    <row r="7" spans="1:41" s="5" customFormat="1" ht="17.25" customHeight="1">
      <c r="A7" s="115">
        <v>1</v>
      </c>
      <c r="B7" s="110" t="s">
        <v>61</v>
      </c>
      <c r="C7" s="94"/>
      <c r="D7" s="97"/>
      <c r="E7" s="102"/>
      <c r="F7" s="72">
        <v>0</v>
      </c>
      <c r="G7" s="3" t="s">
        <v>0</v>
      </c>
      <c r="H7" s="69">
        <v>10</v>
      </c>
      <c r="I7" s="72">
        <v>7</v>
      </c>
      <c r="J7" s="3" t="s">
        <v>0</v>
      </c>
      <c r="K7" s="69">
        <v>3</v>
      </c>
      <c r="L7" s="72">
        <v>3</v>
      </c>
      <c r="M7" s="3" t="s">
        <v>0</v>
      </c>
      <c r="N7" s="69">
        <v>7</v>
      </c>
      <c r="O7" s="72">
        <v>3</v>
      </c>
      <c r="P7" s="3" t="s">
        <v>0</v>
      </c>
      <c r="Q7" s="69">
        <v>7</v>
      </c>
      <c r="R7" s="66">
        <v>4</v>
      </c>
      <c r="S7" s="3" t="s">
        <v>0</v>
      </c>
      <c r="T7" s="66">
        <v>6</v>
      </c>
      <c r="U7" s="72">
        <v>7</v>
      </c>
      <c r="V7" s="3" t="s">
        <v>0</v>
      </c>
      <c r="W7" s="66">
        <v>3</v>
      </c>
      <c r="X7" s="108">
        <v>10</v>
      </c>
      <c r="Y7" s="86">
        <f>C7+F7+I7+L7+O7+R7+U7</f>
        <v>24</v>
      </c>
      <c r="Z7" s="3" t="s">
        <v>0</v>
      </c>
      <c r="AA7" s="89">
        <f>E7+H7+K7+N7+Q7+T7+W7</f>
        <v>36</v>
      </c>
      <c r="AB7" s="106" t="s">
        <v>122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38" ht="12.75">
      <c r="A8" s="116"/>
      <c r="B8" s="111"/>
      <c r="C8" s="92"/>
      <c r="D8" s="104"/>
      <c r="E8" s="105"/>
      <c r="F8" s="73">
        <v>2</v>
      </c>
      <c r="G8" s="43" t="s">
        <v>0</v>
      </c>
      <c r="H8" s="70">
        <v>30</v>
      </c>
      <c r="I8" s="73">
        <v>24</v>
      </c>
      <c r="J8" s="43" t="s">
        <v>0</v>
      </c>
      <c r="K8" s="70">
        <v>13</v>
      </c>
      <c r="L8" s="73">
        <v>18</v>
      </c>
      <c r="M8" s="43" t="s">
        <v>0</v>
      </c>
      <c r="N8" s="70">
        <v>24</v>
      </c>
      <c r="O8" s="73">
        <v>16</v>
      </c>
      <c r="P8" s="43" t="s">
        <v>0</v>
      </c>
      <c r="Q8" s="70">
        <v>23</v>
      </c>
      <c r="R8" s="67">
        <v>21</v>
      </c>
      <c r="S8" s="43" t="s">
        <v>0</v>
      </c>
      <c r="T8" s="67">
        <v>22</v>
      </c>
      <c r="U8" s="73">
        <v>24</v>
      </c>
      <c r="V8" s="43" t="s">
        <v>0</v>
      </c>
      <c r="W8" s="67">
        <v>17</v>
      </c>
      <c r="X8" s="109"/>
      <c r="Y8" s="87">
        <f aca="true" t="shared" si="0" ref="Y8:Y20">C8+F8+I8+L8+O8+R8+U8</f>
        <v>105</v>
      </c>
      <c r="Z8" s="44" t="s">
        <v>0</v>
      </c>
      <c r="AA8" s="90">
        <f aca="true" t="shared" si="1" ref="AA8:AA20">E8+H8+K8+N8+Q8+T8+W8</f>
        <v>129</v>
      </c>
      <c r="AB8" s="107"/>
      <c r="AE8" s="64"/>
      <c r="AF8" s="64"/>
      <c r="AG8" s="64"/>
      <c r="AH8" s="64"/>
      <c r="AI8" s="64"/>
      <c r="AJ8" s="64"/>
      <c r="AL8" s="64"/>
    </row>
    <row r="9" spans="1:41" s="5" customFormat="1" ht="17.25" customHeight="1">
      <c r="A9" s="115">
        <v>2</v>
      </c>
      <c r="B9" s="110" t="s">
        <v>62</v>
      </c>
      <c r="C9" s="66">
        <v>10</v>
      </c>
      <c r="D9" s="3" t="s">
        <v>0</v>
      </c>
      <c r="E9" s="69">
        <v>0</v>
      </c>
      <c r="F9" s="96"/>
      <c r="G9" s="97"/>
      <c r="H9" s="102"/>
      <c r="I9" s="72">
        <v>10</v>
      </c>
      <c r="J9" s="3" t="s">
        <v>0</v>
      </c>
      <c r="K9" s="69">
        <v>0</v>
      </c>
      <c r="L9" s="72">
        <v>10</v>
      </c>
      <c r="M9" s="3" t="s">
        <v>0</v>
      </c>
      <c r="N9" s="69">
        <v>0</v>
      </c>
      <c r="O9" s="72">
        <v>9</v>
      </c>
      <c r="P9" s="3" t="s">
        <v>0</v>
      </c>
      <c r="Q9" s="69">
        <v>1</v>
      </c>
      <c r="R9" s="66">
        <v>7</v>
      </c>
      <c r="S9" s="3" t="s">
        <v>0</v>
      </c>
      <c r="T9" s="66">
        <v>3</v>
      </c>
      <c r="U9" s="72">
        <v>10</v>
      </c>
      <c r="V9" s="3" t="s">
        <v>0</v>
      </c>
      <c r="W9" s="66">
        <v>0</v>
      </c>
      <c r="X9" s="108">
        <v>18</v>
      </c>
      <c r="Y9" s="86">
        <f t="shared" si="0"/>
        <v>56</v>
      </c>
      <c r="Z9" s="3" t="s">
        <v>0</v>
      </c>
      <c r="AA9" s="89">
        <f t="shared" si="1"/>
        <v>4</v>
      </c>
      <c r="AB9" s="106" t="s">
        <v>123</v>
      </c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38" ht="12.75">
      <c r="A10" s="116"/>
      <c r="B10" s="111"/>
      <c r="C10" s="67">
        <v>30</v>
      </c>
      <c r="D10" s="43" t="s">
        <v>0</v>
      </c>
      <c r="E10" s="70">
        <v>2</v>
      </c>
      <c r="F10" s="103"/>
      <c r="G10" s="104"/>
      <c r="H10" s="105"/>
      <c r="I10" s="73">
        <v>30</v>
      </c>
      <c r="J10" s="43" t="s">
        <v>0</v>
      </c>
      <c r="K10" s="70">
        <v>2</v>
      </c>
      <c r="L10" s="73">
        <v>30</v>
      </c>
      <c r="M10" s="43" t="s">
        <v>0</v>
      </c>
      <c r="N10" s="70">
        <v>5</v>
      </c>
      <c r="O10" s="73">
        <v>29</v>
      </c>
      <c r="P10" s="43" t="s">
        <v>0</v>
      </c>
      <c r="Q10" s="70">
        <v>6</v>
      </c>
      <c r="R10" s="67">
        <v>22</v>
      </c>
      <c r="S10" s="43" t="s">
        <v>0</v>
      </c>
      <c r="T10" s="67">
        <v>11</v>
      </c>
      <c r="U10" s="73">
        <v>30</v>
      </c>
      <c r="V10" s="43" t="s">
        <v>0</v>
      </c>
      <c r="W10" s="67">
        <v>1</v>
      </c>
      <c r="X10" s="109"/>
      <c r="Y10" s="87">
        <f t="shared" si="0"/>
        <v>171</v>
      </c>
      <c r="Z10" s="44" t="s">
        <v>0</v>
      </c>
      <c r="AA10" s="90">
        <f t="shared" si="1"/>
        <v>27</v>
      </c>
      <c r="AB10" s="107"/>
      <c r="AE10" s="64"/>
      <c r="AF10" s="64"/>
      <c r="AG10" s="64"/>
      <c r="AH10" s="64"/>
      <c r="AI10" s="64"/>
      <c r="AJ10" s="64"/>
      <c r="AL10" s="64"/>
    </row>
    <row r="11" spans="1:41" s="5" customFormat="1" ht="17.25" customHeight="1">
      <c r="A11" s="115">
        <v>3</v>
      </c>
      <c r="B11" s="110" t="s">
        <v>63</v>
      </c>
      <c r="C11" s="66">
        <v>3</v>
      </c>
      <c r="D11" s="3" t="s">
        <v>0</v>
      </c>
      <c r="E11" s="69">
        <v>7</v>
      </c>
      <c r="F11" s="72">
        <v>0</v>
      </c>
      <c r="G11" s="3" t="s">
        <v>0</v>
      </c>
      <c r="H11" s="69">
        <v>10</v>
      </c>
      <c r="I11" s="96"/>
      <c r="J11" s="97"/>
      <c r="K11" s="102"/>
      <c r="L11" s="72">
        <v>3</v>
      </c>
      <c r="M11" s="3" t="s">
        <v>0</v>
      </c>
      <c r="N11" s="69">
        <v>7</v>
      </c>
      <c r="O11" s="72">
        <v>4</v>
      </c>
      <c r="P11" s="3" t="s">
        <v>0</v>
      </c>
      <c r="Q11" s="69">
        <v>6</v>
      </c>
      <c r="R11" s="66">
        <v>4</v>
      </c>
      <c r="S11" s="3" t="s">
        <v>0</v>
      </c>
      <c r="T11" s="66">
        <v>6</v>
      </c>
      <c r="U11" s="72">
        <v>2</v>
      </c>
      <c r="V11" s="3" t="s">
        <v>0</v>
      </c>
      <c r="W11" s="66">
        <v>8</v>
      </c>
      <c r="X11" s="108">
        <v>6</v>
      </c>
      <c r="Y11" s="86">
        <f t="shared" si="0"/>
        <v>16</v>
      </c>
      <c r="Z11" s="3" t="s">
        <v>0</v>
      </c>
      <c r="AA11" s="89">
        <f t="shared" si="1"/>
        <v>44</v>
      </c>
      <c r="AB11" s="106" t="s">
        <v>124</v>
      </c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38" ht="12.75">
      <c r="A12" s="116"/>
      <c r="B12" s="111"/>
      <c r="C12" s="67">
        <v>13</v>
      </c>
      <c r="D12" s="43" t="s">
        <v>0</v>
      </c>
      <c r="E12" s="70">
        <v>24</v>
      </c>
      <c r="F12" s="73">
        <v>2</v>
      </c>
      <c r="G12" s="43" t="s">
        <v>0</v>
      </c>
      <c r="H12" s="70">
        <v>30</v>
      </c>
      <c r="I12" s="103"/>
      <c r="J12" s="104"/>
      <c r="K12" s="105"/>
      <c r="L12" s="73">
        <v>11</v>
      </c>
      <c r="M12" s="43" t="s">
        <v>0</v>
      </c>
      <c r="N12" s="70">
        <v>23</v>
      </c>
      <c r="O12" s="73">
        <v>13</v>
      </c>
      <c r="P12" s="43" t="s">
        <v>0</v>
      </c>
      <c r="Q12" s="70">
        <v>22</v>
      </c>
      <c r="R12" s="67">
        <v>14</v>
      </c>
      <c r="S12" s="43" t="s">
        <v>0</v>
      </c>
      <c r="T12" s="67">
        <v>23</v>
      </c>
      <c r="U12" s="73">
        <v>9</v>
      </c>
      <c r="V12" s="43" t="s">
        <v>0</v>
      </c>
      <c r="W12" s="67">
        <v>24</v>
      </c>
      <c r="X12" s="109"/>
      <c r="Y12" s="87">
        <f t="shared" si="0"/>
        <v>62</v>
      </c>
      <c r="Z12" s="44" t="s">
        <v>0</v>
      </c>
      <c r="AA12" s="90">
        <f t="shared" si="1"/>
        <v>146</v>
      </c>
      <c r="AB12" s="107"/>
      <c r="AE12" s="64"/>
      <c r="AF12" s="64"/>
      <c r="AG12" s="64"/>
      <c r="AH12" s="64"/>
      <c r="AI12" s="64"/>
      <c r="AJ12" s="64"/>
      <c r="AL12" s="64"/>
    </row>
    <row r="13" spans="1:41" s="5" customFormat="1" ht="17.25" customHeight="1">
      <c r="A13" s="115">
        <v>4</v>
      </c>
      <c r="B13" s="110" t="s">
        <v>64</v>
      </c>
      <c r="C13" s="66">
        <v>7</v>
      </c>
      <c r="D13" s="3" t="s">
        <v>0</v>
      </c>
      <c r="E13" s="69">
        <v>3</v>
      </c>
      <c r="F13" s="72">
        <v>0</v>
      </c>
      <c r="G13" s="3" t="s">
        <v>0</v>
      </c>
      <c r="H13" s="69">
        <v>10</v>
      </c>
      <c r="I13" s="72">
        <v>7</v>
      </c>
      <c r="J13" s="3" t="s">
        <v>0</v>
      </c>
      <c r="K13" s="69">
        <v>3</v>
      </c>
      <c r="L13" s="96"/>
      <c r="M13" s="97"/>
      <c r="N13" s="102"/>
      <c r="O13" s="72">
        <v>0</v>
      </c>
      <c r="P13" s="3" t="s">
        <v>0</v>
      </c>
      <c r="Q13" s="69">
        <v>10</v>
      </c>
      <c r="R13" s="66">
        <v>4</v>
      </c>
      <c r="S13" s="3" t="s">
        <v>0</v>
      </c>
      <c r="T13" s="66">
        <v>6</v>
      </c>
      <c r="U13" s="72">
        <v>5</v>
      </c>
      <c r="V13" s="3" t="s">
        <v>0</v>
      </c>
      <c r="W13" s="66">
        <v>5</v>
      </c>
      <c r="X13" s="108">
        <v>11</v>
      </c>
      <c r="Y13" s="86">
        <f t="shared" si="0"/>
        <v>23</v>
      </c>
      <c r="Z13" s="3" t="s">
        <v>0</v>
      </c>
      <c r="AA13" s="89">
        <f t="shared" si="1"/>
        <v>37</v>
      </c>
      <c r="AB13" s="106" t="s">
        <v>125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pans="1:38" ht="12.75">
      <c r="A14" s="116"/>
      <c r="B14" s="111"/>
      <c r="C14" s="67">
        <v>24</v>
      </c>
      <c r="D14" s="43" t="s">
        <v>0</v>
      </c>
      <c r="E14" s="70">
        <v>18</v>
      </c>
      <c r="F14" s="73">
        <v>5</v>
      </c>
      <c r="G14" s="43" t="s">
        <v>0</v>
      </c>
      <c r="H14" s="70">
        <v>30</v>
      </c>
      <c r="I14" s="73">
        <v>23</v>
      </c>
      <c r="J14" s="43" t="s">
        <v>0</v>
      </c>
      <c r="K14" s="70">
        <v>11</v>
      </c>
      <c r="L14" s="103"/>
      <c r="M14" s="104"/>
      <c r="N14" s="105"/>
      <c r="O14" s="73">
        <v>8</v>
      </c>
      <c r="P14" s="43" t="s">
        <v>0</v>
      </c>
      <c r="Q14" s="70">
        <v>30</v>
      </c>
      <c r="R14" s="67">
        <v>18</v>
      </c>
      <c r="S14" s="43" t="s">
        <v>0</v>
      </c>
      <c r="T14" s="67">
        <v>22</v>
      </c>
      <c r="U14" s="73">
        <v>20</v>
      </c>
      <c r="V14" s="43" t="s">
        <v>0</v>
      </c>
      <c r="W14" s="67">
        <v>20</v>
      </c>
      <c r="X14" s="109"/>
      <c r="Y14" s="87">
        <f t="shared" si="0"/>
        <v>98</v>
      </c>
      <c r="Z14" s="44" t="s">
        <v>0</v>
      </c>
      <c r="AA14" s="90">
        <f t="shared" si="1"/>
        <v>131</v>
      </c>
      <c r="AB14" s="107"/>
      <c r="AE14" s="64"/>
      <c r="AF14" s="64"/>
      <c r="AG14" s="64"/>
      <c r="AH14" s="64"/>
      <c r="AI14" s="64"/>
      <c r="AJ14" s="64"/>
      <c r="AL14" s="64"/>
    </row>
    <row r="15" spans="1:41" s="5" customFormat="1" ht="17.25" customHeight="1">
      <c r="A15" s="115">
        <v>5</v>
      </c>
      <c r="B15" s="110" t="s">
        <v>65</v>
      </c>
      <c r="C15" s="66">
        <v>7</v>
      </c>
      <c r="D15" s="3" t="s">
        <v>0</v>
      </c>
      <c r="E15" s="69">
        <v>3</v>
      </c>
      <c r="F15" s="72">
        <v>1</v>
      </c>
      <c r="G15" s="3" t="s">
        <v>0</v>
      </c>
      <c r="H15" s="69">
        <v>9</v>
      </c>
      <c r="I15" s="72">
        <v>6</v>
      </c>
      <c r="J15" s="3" t="s">
        <v>0</v>
      </c>
      <c r="K15" s="69">
        <v>4</v>
      </c>
      <c r="L15" s="72">
        <v>10</v>
      </c>
      <c r="M15" s="3" t="s">
        <v>0</v>
      </c>
      <c r="N15" s="69">
        <v>0</v>
      </c>
      <c r="O15" s="96"/>
      <c r="P15" s="97"/>
      <c r="Q15" s="102"/>
      <c r="R15" s="72">
        <v>7</v>
      </c>
      <c r="S15" s="3" t="s">
        <v>0</v>
      </c>
      <c r="T15" s="66">
        <v>3</v>
      </c>
      <c r="U15" s="72">
        <v>8</v>
      </c>
      <c r="V15" s="3" t="s">
        <v>0</v>
      </c>
      <c r="W15" s="66">
        <v>2</v>
      </c>
      <c r="X15" s="108">
        <v>16</v>
      </c>
      <c r="Y15" s="86">
        <f t="shared" si="0"/>
        <v>39</v>
      </c>
      <c r="Z15" s="3" t="s">
        <v>0</v>
      </c>
      <c r="AA15" s="89">
        <f t="shared" si="1"/>
        <v>21</v>
      </c>
      <c r="AB15" s="106" t="s">
        <v>126</v>
      </c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</row>
    <row r="16" spans="1:38" ht="12.75">
      <c r="A16" s="116"/>
      <c r="B16" s="111"/>
      <c r="C16" s="67">
        <v>23</v>
      </c>
      <c r="D16" s="43" t="s">
        <v>0</v>
      </c>
      <c r="E16" s="70">
        <v>16</v>
      </c>
      <c r="F16" s="73">
        <v>6</v>
      </c>
      <c r="G16" s="43" t="s">
        <v>0</v>
      </c>
      <c r="H16" s="70">
        <v>29</v>
      </c>
      <c r="I16" s="73">
        <v>22</v>
      </c>
      <c r="J16" s="43" t="s">
        <v>0</v>
      </c>
      <c r="K16" s="70">
        <v>13</v>
      </c>
      <c r="L16" s="73">
        <v>30</v>
      </c>
      <c r="M16" s="43" t="s">
        <v>0</v>
      </c>
      <c r="N16" s="70">
        <v>8</v>
      </c>
      <c r="O16" s="103"/>
      <c r="P16" s="104"/>
      <c r="Q16" s="105"/>
      <c r="R16" s="73">
        <v>25</v>
      </c>
      <c r="S16" s="43" t="s">
        <v>0</v>
      </c>
      <c r="T16" s="67">
        <v>15</v>
      </c>
      <c r="U16" s="73">
        <v>26</v>
      </c>
      <c r="V16" s="43" t="s">
        <v>0</v>
      </c>
      <c r="W16" s="67">
        <v>16</v>
      </c>
      <c r="X16" s="109"/>
      <c r="Y16" s="87">
        <f t="shared" si="0"/>
        <v>132</v>
      </c>
      <c r="Z16" s="44" t="s">
        <v>0</v>
      </c>
      <c r="AA16" s="90">
        <f t="shared" si="1"/>
        <v>97</v>
      </c>
      <c r="AB16" s="107"/>
      <c r="AE16" s="64"/>
      <c r="AF16" s="64"/>
      <c r="AG16" s="64"/>
      <c r="AH16" s="64"/>
      <c r="AI16" s="64"/>
      <c r="AJ16" s="64"/>
      <c r="AL16" s="64"/>
    </row>
    <row r="17" spans="1:38" ht="17.25" customHeight="1">
      <c r="A17" s="115">
        <v>6</v>
      </c>
      <c r="B17" s="110" t="s">
        <v>66</v>
      </c>
      <c r="C17" s="66">
        <v>6</v>
      </c>
      <c r="D17" s="3" t="s">
        <v>0</v>
      </c>
      <c r="E17" s="69">
        <v>4</v>
      </c>
      <c r="F17" s="72">
        <v>3</v>
      </c>
      <c r="G17" s="3" t="s">
        <v>0</v>
      </c>
      <c r="H17" s="69">
        <v>7</v>
      </c>
      <c r="I17" s="72">
        <v>6</v>
      </c>
      <c r="J17" s="3" t="s">
        <v>0</v>
      </c>
      <c r="K17" s="69">
        <v>4</v>
      </c>
      <c r="L17" s="72">
        <v>6</v>
      </c>
      <c r="M17" s="3" t="s">
        <v>0</v>
      </c>
      <c r="N17" s="69">
        <v>4</v>
      </c>
      <c r="O17" s="72">
        <v>3</v>
      </c>
      <c r="P17" s="3" t="s">
        <v>0</v>
      </c>
      <c r="Q17" s="69">
        <v>7</v>
      </c>
      <c r="R17" s="61"/>
      <c r="S17" s="61"/>
      <c r="T17" s="61"/>
      <c r="U17" s="72">
        <v>5</v>
      </c>
      <c r="V17" s="3" t="s">
        <v>0</v>
      </c>
      <c r="W17" s="66">
        <v>5</v>
      </c>
      <c r="X17" s="108">
        <v>13</v>
      </c>
      <c r="Y17" s="86">
        <f t="shared" si="0"/>
        <v>29</v>
      </c>
      <c r="Z17" s="3" t="s">
        <v>0</v>
      </c>
      <c r="AA17" s="89">
        <f t="shared" si="1"/>
        <v>31</v>
      </c>
      <c r="AB17" s="106" t="s">
        <v>127</v>
      </c>
      <c r="AE17" s="64"/>
      <c r="AF17" s="64"/>
      <c r="AG17" s="64"/>
      <c r="AH17" s="64"/>
      <c r="AI17" s="64"/>
      <c r="AJ17" s="64"/>
      <c r="AL17" s="64"/>
    </row>
    <row r="18" spans="1:38" ht="12.75" customHeight="1">
      <c r="A18" s="116"/>
      <c r="B18" s="111"/>
      <c r="C18" s="67">
        <v>22</v>
      </c>
      <c r="D18" s="43" t="s">
        <v>0</v>
      </c>
      <c r="E18" s="70">
        <v>21</v>
      </c>
      <c r="F18" s="73">
        <v>11</v>
      </c>
      <c r="G18" s="43" t="s">
        <v>0</v>
      </c>
      <c r="H18" s="70">
        <v>22</v>
      </c>
      <c r="I18" s="73">
        <v>23</v>
      </c>
      <c r="J18" s="43" t="s">
        <v>0</v>
      </c>
      <c r="K18" s="70">
        <v>14</v>
      </c>
      <c r="L18" s="73">
        <v>22</v>
      </c>
      <c r="M18" s="43" t="s">
        <v>0</v>
      </c>
      <c r="N18" s="70">
        <v>18</v>
      </c>
      <c r="O18" s="73">
        <v>15</v>
      </c>
      <c r="P18" s="43" t="s">
        <v>0</v>
      </c>
      <c r="Q18" s="70">
        <v>25</v>
      </c>
      <c r="R18" s="62"/>
      <c r="S18" s="62"/>
      <c r="T18" s="62"/>
      <c r="U18" s="73">
        <v>17</v>
      </c>
      <c r="V18" s="43" t="s">
        <v>0</v>
      </c>
      <c r="W18" s="67">
        <v>17</v>
      </c>
      <c r="X18" s="109"/>
      <c r="Y18" s="87">
        <f t="shared" si="0"/>
        <v>110</v>
      </c>
      <c r="Z18" s="44" t="s">
        <v>0</v>
      </c>
      <c r="AA18" s="90">
        <f t="shared" si="1"/>
        <v>117</v>
      </c>
      <c r="AB18" s="107"/>
      <c r="AE18" s="64"/>
      <c r="AF18" s="64"/>
      <c r="AG18" s="64"/>
      <c r="AH18" s="64"/>
      <c r="AI18" s="64"/>
      <c r="AJ18" s="64"/>
      <c r="AL18" s="64"/>
    </row>
    <row r="19" spans="1:41" s="5" customFormat="1" ht="17.25" customHeight="1">
      <c r="A19" s="115">
        <v>7</v>
      </c>
      <c r="B19" s="110" t="s">
        <v>67</v>
      </c>
      <c r="C19" s="66">
        <v>3</v>
      </c>
      <c r="D19" s="3" t="s">
        <v>0</v>
      </c>
      <c r="E19" s="69">
        <v>7</v>
      </c>
      <c r="F19" s="72">
        <v>0</v>
      </c>
      <c r="G19" s="3" t="s">
        <v>0</v>
      </c>
      <c r="H19" s="69">
        <v>10</v>
      </c>
      <c r="I19" s="72">
        <v>8</v>
      </c>
      <c r="J19" s="3" t="s">
        <v>0</v>
      </c>
      <c r="K19" s="69">
        <v>2</v>
      </c>
      <c r="L19" s="72">
        <v>5</v>
      </c>
      <c r="M19" s="3" t="s">
        <v>0</v>
      </c>
      <c r="N19" s="69">
        <v>5</v>
      </c>
      <c r="O19" s="72">
        <v>2</v>
      </c>
      <c r="P19" s="3" t="s">
        <v>0</v>
      </c>
      <c r="Q19" s="69">
        <v>8</v>
      </c>
      <c r="R19" s="72">
        <v>5</v>
      </c>
      <c r="S19" s="3" t="s">
        <v>0</v>
      </c>
      <c r="T19" s="69">
        <v>5</v>
      </c>
      <c r="U19" s="96"/>
      <c r="V19" s="97"/>
      <c r="W19" s="98"/>
      <c r="X19" s="108">
        <v>10</v>
      </c>
      <c r="Y19" s="86">
        <f t="shared" si="0"/>
        <v>23</v>
      </c>
      <c r="Z19" s="3" t="s">
        <v>0</v>
      </c>
      <c r="AA19" s="89">
        <f t="shared" si="1"/>
        <v>37</v>
      </c>
      <c r="AB19" s="106" t="s">
        <v>128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31" ht="13.5" thickBot="1">
      <c r="A20" s="117"/>
      <c r="B20" s="112"/>
      <c r="C20" s="68">
        <v>17</v>
      </c>
      <c r="D20" s="42" t="s">
        <v>0</v>
      </c>
      <c r="E20" s="71">
        <v>24</v>
      </c>
      <c r="F20" s="74">
        <v>1</v>
      </c>
      <c r="G20" s="42" t="s">
        <v>0</v>
      </c>
      <c r="H20" s="71">
        <v>30</v>
      </c>
      <c r="I20" s="74">
        <v>24</v>
      </c>
      <c r="J20" s="42" t="s">
        <v>0</v>
      </c>
      <c r="K20" s="71">
        <v>9</v>
      </c>
      <c r="L20" s="74">
        <v>20</v>
      </c>
      <c r="M20" s="42" t="s">
        <v>0</v>
      </c>
      <c r="N20" s="71">
        <v>20</v>
      </c>
      <c r="O20" s="74">
        <v>16</v>
      </c>
      <c r="P20" s="42" t="s">
        <v>0</v>
      </c>
      <c r="Q20" s="71">
        <v>26</v>
      </c>
      <c r="R20" s="74">
        <v>17</v>
      </c>
      <c r="S20" s="42" t="s">
        <v>0</v>
      </c>
      <c r="T20" s="71">
        <v>17</v>
      </c>
      <c r="U20" s="99"/>
      <c r="V20" s="100"/>
      <c r="W20" s="101"/>
      <c r="X20" s="113"/>
      <c r="Y20" s="88">
        <f t="shared" si="0"/>
        <v>95</v>
      </c>
      <c r="Z20" s="45" t="s">
        <v>0</v>
      </c>
      <c r="AA20" s="91">
        <f t="shared" si="1"/>
        <v>126</v>
      </c>
      <c r="AB20" s="114"/>
      <c r="AE20" s="64"/>
    </row>
    <row r="24" spans="3:22" ht="12.75">
      <c r="C24" s="126" t="s">
        <v>40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6" spans="1:23" ht="12.75">
      <c r="A26" s="47"/>
      <c r="B26" s="47"/>
      <c r="C26" s="93" t="s">
        <v>32</v>
      </c>
      <c r="D26" s="93"/>
      <c r="F26" s="93" t="s">
        <v>33</v>
      </c>
      <c r="G26" s="93"/>
      <c r="I26" s="93" t="s">
        <v>34</v>
      </c>
      <c r="J26" s="93"/>
      <c r="L26" s="93" t="s">
        <v>27</v>
      </c>
      <c r="M26" s="93"/>
      <c r="O26" s="93" t="s">
        <v>30</v>
      </c>
      <c r="P26" s="93"/>
      <c r="Q26" s="46"/>
      <c r="R26" s="93" t="s">
        <v>19</v>
      </c>
      <c r="S26" s="93"/>
      <c r="T26" s="46"/>
      <c r="U26" s="93" t="s">
        <v>38</v>
      </c>
      <c r="V26" s="93"/>
      <c r="W26" s="46"/>
    </row>
    <row r="27" spans="1:23" ht="6" customHeight="1">
      <c r="A27" s="47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2.75">
      <c r="A28" s="47"/>
      <c r="B28" s="47"/>
      <c r="C28" s="93" t="s">
        <v>28</v>
      </c>
      <c r="D28" s="93"/>
      <c r="F28" s="93" t="s">
        <v>22</v>
      </c>
      <c r="G28" s="93"/>
      <c r="I28" s="93" t="s">
        <v>24</v>
      </c>
      <c r="J28" s="93"/>
      <c r="L28" s="93" t="s">
        <v>36</v>
      </c>
      <c r="M28" s="93"/>
      <c r="O28" s="93" t="s">
        <v>29</v>
      </c>
      <c r="P28" s="93"/>
      <c r="Q28" s="46"/>
      <c r="R28" s="93" t="s">
        <v>18</v>
      </c>
      <c r="S28" s="93"/>
      <c r="T28" s="46"/>
      <c r="U28" s="93" t="s">
        <v>23</v>
      </c>
      <c r="V28" s="93"/>
      <c r="W28" s="46"/>
    </row>
    <row r="29" spans="1:23" ht="6" customHeight="1">
      <c r="A29" s="47"/>
      <c r="B29" s="47"/>
      <c r="Q29" s="46"/>
      <c r="R29" s="46"/>
      <c r="S29" s="46"/>
      <c r="T29" s="46"/>
      <c r="U29" s="46"/>
      <c r="V29" s="46"/>
      <c r="W29" s="46"/>
    </row>
    <row r="30" spans="1:23" ht="12.75">
      <c r="A30" s="47"/>
      <c r="B30" s="47"/>
      <c r="C30" s="93" t="s">
        <v>25</v>
      </c>
      <c r="D30" s="93"/>
      <c r="F30" s="93" t="s">
        <v>21</v>
      </c>
      <c r="G30" s="93"/>
      <c r="I30" s="93" t="s">
        <v>35</v>
      </c>
      <c r="J30" s="93"/>
      <c r="L30" s="93" t="s">
        <v>26</v>
      </c>
      <c r="M30" s="93"/>
      <c r="O30" s="93" t="s">
        <v>37</v>
      </c>
      <c r="P30" s="93"/>
      <c r="Q30" s="46"/>
      <c r="R30" s="93" t="s">
        <v>20</v>
      </c>
      <c r="S30" s="93"/>
      <c r="T30" s="46"/>
      <c r="U30" s="93" t="s">
        <v>39</v>
      </c>
      <c r="V30" s="93"/>
      <c r="W30" s="46"/>
    </row>
  </sheetData>
  <sheetProtection password="CAA7" sheet="1" objects="1" scenarios="1" selectLockedCells="1" selectUnlockedCells="1"/>
  <mergeCells count="69">
    <mergeCell ref="I5:K6"/>
    <mergeCell ref="B5:B6"/>
    <mergeCell ref="A17:A18"/>
    <mergeCell ref="B17:B18"/>
    <mergeCell ref="R26:S26"/>
    <mergeCell ref="C24:V24"/>
    <mergeCell ref="A7:A8"/>
    <mergeCell ref="X7:X8"/>
    <mergeCell ref="AB7:AB8"/>
    <mergeCell ref="L5:N6"/>
    <mergeCell ref="O5:Q6"/>
    <mergeCell ref="U5:W6"/>
    <mergeCell ref="X5:X6"/>
    <mergeCell ref="R5:T6"/>
    <mergeCell ref="C5:E6"/>
    <mergeCell ref="F5:H6"/>
    <mergeCell ref="B13:B14"/>
    <mergeCell ref="X13:X14"/>
    <mergeCell ref="AB13:AB14"/>
    <mergeCell ref="A5:A6"/>
    <mergeCell ref="A9:A10"/>
    <mergeCell ref="A11:A12"/>
    <mergeCell ref="A13:A14"/>
    <mergeCell ref="B7:B8"/>
    <mergeCell ref="Y5:AA6"/>
    <mergeCell ref="AB5:AB6"/>
    <mergeCell ref="X9:X10"/>
    <mergeCell ref="AB9:AB10"/>
    <mergeCell ref="B11:B12"/>
    <mergeCell ref="X11:X12"/>
    <mergeCell ref="AB11:AB12"/>
    <mergeCell ref="B9:B10"/>
    <mergeCell ref="I26:J26"/>
    <mergeCell ref="B15:B16"/>
    <mergeCell ref="AB15:AB16"/>
    <mergeCell ref="B19:B20"/>
    <mergeCell ref="X19:X20"/>
    <mergeCell ref="AB19:AB20"/>
    <mergeCell ref="X17:X18"/>
    <mergeCell ref="F28:G28"/>
    <mergeCell ref="I30:J30"/>
    <mergeCell ref="L26:M26"/>
    <mergeCell ref="X15:X16"/>
    <mergeCell ref="R28:S28"/>
    <mergeCell ref="R30:S30"/>
    <mergeCell ref="U26:V26"/>
    <mergeCell ref="U28:V28"/>
    <mergeCell ref="U30:V30"/>
    <mergeCell ref="I28:J28"/>
    <mergeCell ref="F30:G30"/>
    <mergeCell ref="C30:D30"/>
    <mergeCell ref="L30:M30"/>
    <mergeCell ref="O26:P26"/>
    <mergeCell ref="O28:P28"/>
    <mergeCell ref="O30:P30"/>
    <mergeCell ref="C26:D26"/>
    <mergeCell ref="C28:D28"/>
    <mergeCell ref="L28:M28"/>
    <mergeCell ref="F26:G26"/>
    <mergeCell ref="A1:AB1"/>
    <mergeCell ref="U19:W20"/>
    <mergeCell ref="O15:Q16"/>
    <mergeCell ref="L13:N14"/>
    <mergeCell ref="I11:K12"/>
    <mergeCell ref="F9:H10"/>
    <mergeCell ref="AB17:AB18"/>
    <mergeCell ref="C7:E8"/>
    <mergeCell ref="A15:A16"/>
    <mergeCell ref="A19:A20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Tabulka!B15</f>
        <v>Kosmik 1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7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Tabulka!B17</f>
        <v>Líšeň extended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3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90</v>
      </c>
      <c r="C13" s="75"/>
      <c r="D13" s="77" t="s">
        <v>73</v>
      </c>
      <c r="E13" s="78">
        <v>-8</v>
      </c>
      <c r="F13" s="79">
        <v>6</v>
      </c>
      <c r="G13" s="79">
        <v>7</v>
      </c>
      <c r="H13" s="79">
        <v>9</v>
      </c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1</v>
      </c>
      <c r="M13" s="83"/>
      <c r="N13" s="84"/>
    </row>
    <row r="14" spans="1:14" ht="19.5" customHeight="1">
      <c r="A14" s="26" t="s">
        <v>1</v>
      </c>
      <c r="B14" s="48" t="s">
        <v>49</v>
      </c>
      <c r="C14" s="26" t="s">
        <v>5</v>
      </c>
      <c r="D14" s="50" t="s">
        <v>43</v>
      </c>
      <c r="E14" s="55">
        <v>8</v>
      </c>
      <c r="F14" s="56">
        <v>6</v>
      </c>
      <c r="G14" s="56">
        <v>11</v>
      </c>
      <c r="H14" s="56"/>
      <c r="I14" s="57"/>
      <c r="J14" s="27">
        <f t="shared" si="0"/>
        <v>3</v>
      </c>
      <c r="K14" s="28" t="s">
        <v>0</v>
      </c>
      <c r="L14" s="29">
        <f t="shared" si="1"/>
        <v>0</v>
      </c>
      <c r="M14" s="30"/>
      <c r="N14" s="31"/>
    </row>
    <row r="15" spans="1:14" ht="19.5" customHeight="1">
      <c r="A15" s="11" t="s">
        <v>3</v>
      </c>
      <c r="B15" s="49" t="s">
        <v>50</v>
      </c>
      <c r="C15" s="11" t="s">
        <v>2</v>
      </c>
      <c r="D15" s="51" t="s">
        <v>44</v>
      </c>
      <c r="E15" s="58">
        <v>10</v>
      </c>
      <c r="F15" s="59">
        <v>7</v>
      </c>
      <c r="G15" s="59">
        <v>-5</v>
      </c>
      <c r="H15" s="59">
        <v>8</v>
      </c>
      <c r="I15" s="60"/>
      <c r="J15" s="18">
        <f t="shared" si="0"/>
        <v>3</v>
      </c>
      <c r="K15" s="3" t="s">
        <v>0</v>
      </c>
      <c r="L15" s="19">
        <f t="shared" si="1"/>
        <v>1</v>
      </c>
      <c r="M15" s="16"/>
      <c r="N15" s="12"/>
    </row>
    <row r="16" spans="1:14" ht="19.5" customHeight="1">
      <c r="A16" s="11" t="s">
        <v>4</v>
      </c>
      <c r="B16" s="49" t="s">
        <v>91</v>
      </c>
      <c r="C16" s="11" t="s">
        <v>6</v>
      </c>
      <c r="D16" s="51" t="s">
        <v>83</v>
      </c>
      <c r="E16" s="58">
        <v>5</v>
      </c>
      <c r="F16" s="59">
        <v>6</v>
      </c>
      <c r="G16" s="59">
        <v>4</v>
      </c>
      <c r="H16" s="59"/>
      <c r="I16" s="60"/>
      <c r="J16" s="18">
        <f t="shared" si="0"/>
        <v>3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Knedla Ondra</v>
      </c>
      <c r="C17" s="11" t="s">
        <v>5</v>
      </c>
      <c r="D17" s="24" t="str">
        <f aca="true" t="shared" si="2" ref="D17:D22">IF(D14="","",D14)</f>
        <v>Hlaváč David</v>
      </c>
      <c r="E17" s="58">
        <v>7</v>
      </c>
      <c r="F17" s="59">
        <v>8</v>
      </c>
      <c r="G17" s="59">
        <v>8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Křístek Jarda</v>
      </c>
      <c r="C18" s="11" t="s">
        <v>2</v>
      </c>
      <c r="D18" s="24" t="str">
        <f t="shared" si="2"/>
        <v>Traxler Jean</v>
      </c>
      <c r="E18" s="58">
        <v>-1</v>
      </c>
      <c r="F18" s="59">
        <v>-6</v>
      </c>
      <c r="G18" s="59">
        <v>-7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Ryška Radek</v>
      </c>
      <c r="C19" s="11" t="s">
        <v>6</v>
      </c>
      <c r="D19" s="24" t="str">
        <f t="shared" si="2"/>
        <v>Radimská Lucie</v>
      </c>
      <c r="E19" s="58">
        <v>9</v>
      </c>
      <c r="F19" s="59">
        <v>-9</v>
      </c>
      <c r="G19" s="59">
        <v>9</v>
      </c>
      <c r="H19" s="59">
        <v>-9</v>
      </c>
      <c r="I19" s="60">
        <v>9</v>
      </c>
      <c r="J19" s="18">
        <f t="shared" si="0"/>
        <v>3</v>
      </c>
      <c r="K19" s="3" t="s">
        <v>0</v>
      </c>
      <c r="L19" s="19">
        <f t="shared" si="1"/>
        <v>2</v>
      </c>
      <c r="M19" s="16"/>
      <c r="N19" s="12"/>
    </row>
    <row r="20" spans="1:14" ht="19.5" customHeight="1">
      <c r="A20" s="11" t="s">
        <v>4</v>
      </c>
      <c r="B20" s="22" t="str">
        <f>IF(B18="","",B18)</f>
        <v>Křístek Jarda</v>
      </c>
      <c r="C20" s="11" t="s">
        <v>5</v>
      </c>
      <c r="D20" s="24" t="str">
        <f t="shared" si="2"/>
        <v>Hlaváč David</v>
      </c>
      <c r="E20" s="58">
        <v>-6</v>
      </c>
      <c r="F20" s="59">
        <v>8</v>
      </c>
      <c r="G20" s="59">
        <v>4</v>
      </c>
      <c r="H20" s="59">
        <v>-6</v>
      </c>
      <c r="I20" s="60">
        <v>4</v>
      </c>
      <c r="J20" s="18">
        <f t="shared" si="0"/>
        <v>3</v>
      </c>
      <c r="K20" s="3" t="s">
        <v>0</v>
      </c>
      <c r="L20" s="19">
        <f t="shared" si="1"/>
        <v>2</v>
      </c>
      <c r="M20" s="16"/>
      <c r="N20" s="12"/>
    </row>
    <row r="21" spans="1:14" ht="19.5" customHeight="1">
      <c r="A21" s="11" t="s">
        <v>1</v>
      </c>
      <c r="B21" s="22" t="str">
        <f>IF(B19="","",B19)</f>
        <v>Ryška Radek</v>
      </c>
      <c r="C21" s="11" t="s">
        <v>2</v>
      </c>
      <c r="D21" s="24" t="str">
        <f t="shared" si="2"/>
        <v>Traxler Jean</v>
      </c>
      <c r="E21" s="58">
        <v>-8</v>
      </c>
      <c r="F21" s="59">
        <v>-7</v>
      </c>
      <c r="G21" s="59">
        <v>7</v>
      </c>
      <c r="H21" s="59">
        <v>2</v>
      </c>
      <c r="I21" s="60">
        <v>-8</v>
      </c>
      <c r="J21" s="18">
        <f t="shared" si="0"/>
        <v>2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Knedla Ondra</v>
      </c>
      <c r="C22" s="13" t="s">
        <v>6</v>
      </c>
      <c r="D22" s="25" t="str">
        <f t="shared" si="2"/>
        <v>Radimská Lucie</v>
      </c>
      <c r="E22" s="52">
        <v>7</v>
      </c>
      <c r="F22" s="53">
        <v>-9</v>
      </c>
      <c r="G22" s="53">
        <v>-8</v>
      </c>
      <c r="H22" s="53">
        <v>7</v>
      </c>
      <c r="I22" s="54">
        <v>-9</v>
      </c>
      <c r="J22" s="20">
        <f t="shared" si="0"/>
        <v>2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7</v>
      </c>
      <c r="K26" s="10" t="s">
        <v>0</v>
      </c>
      <c r="L26" s="33">
        <f>IF(L13="","",COUNTIF(L13:L22,"=3"))</f>
        <v>3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25</v>
      </c>
      <c r="K28" s="10" t="s">
        <v>0</v>
      </c>
      <c r="L28" s="33">
        <f>IF(L13="","",SUM(L13:L22))</f>
        <v>15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381</v>
      </c>
      <c r="K30" s="10" t="s">
        <v>0</v>
      </c>
      <c r="L30" s="33">
        <f>IF(L13="","",(SUMIF(E13:I22,"&gt;=0")+11*COUNTIF(E13:I22,"&lt;0")))</f>
        <v>341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Tabulka!B7</f>
        <v>Šmoulové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3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Tabulka!B13</f>
        <v>KST Mako Havířov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7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92</v>
      </c>
      <c r="C13" s="75"/>
      <c r="D13" s="77" t="s">
        <v>87</v>
      </c>
      <c r="E13" s="78">
        <v>-4</v>
      </c>
      <c r="F13" s="79">
        <v>3</v>
      </c>
      <c r="G13" s="79">
        <v>-6</v>
      </c>
      <c r="H13" s="79">
        <v>7</v>
      </c>
      <c r="I13" s="80">
        <v>-9</v>
      </c>
      <c r="J13" s="81">
        <f aca="true" t="shared" si="0" ref="J13:J22">IF(B13="","",COUNTIF(E13:I13,"&gt;0"))</f>
        <v>2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93</v>
      </c>
      <c r="C14" s="26" t="s">
        <v>5</v>
      </c>
      <c r="D14" s="50" t="s">
        <v>46</v>
      </c>
      <c r="E14" s="55">
        <v>-8</v>
      </c>
      <c r="F14" s="56">
        <v>-3</v>
      </c>
      <c r="G14" s="56">
        <v>6</v>
      </c>
      <c r="H14" s="56">
        <v>-6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53</v>
      </c>
      <c r="C15" s="11" t="s">
        <v>2</v>
      </c>
      <c r="D15" s="51" t="s">
        <v>94</v>
      </c>
      <c r="E15" s="58">
        <v>10</v>
      </c>
      <c r="F15" s="59">
        <v>9</v>
      </c>
      <c r="G15" s="59">
        <v>-6</v>
      </c>
      <c r="H15" s="59">
        <v>-11</v>
      </c>
      <c r="I15" s="60">
        <v>4</v>
      </c>
      <c r="J15" s="18">
        <f t="shared" si="0"/>
        <v>3</v>
      </c>
      <c r="K15" s="3" t="s">
        <v>0</v>
      </c>
      <c r="L15" s="19">
        <f t="shared" si="1"/>
        <v>2</v>
      </c>
      <c r="M15" s="16"/>
      <c r="N15" s="12"/>
    </row>
    <row r="16" spans="1:14" ht="19.5" customHeight="1">
      <c r="A16" s="11" t="s">
        <v>4</v>
      </c>
      <c r="B16" s="49" t="s">
        <v>54</v>
      </c>
      <c r="C16" s="11" t="s">
        <v>6</v>
      </c>
      <c r="D16" s="51" t="s">
        <v>47</v>
      </c>
      <c r="E16" s="58">
        <v>-13</v>
      </c>
      <c r="F16" s="59">
        <v>8</v>
      </c>
      <c r="G16" s="59">
        <v>6</v>
      </c>
      <c r="H16" s="59">
        <v>4</v>
      </c>
      <c r="I16" s="60"/>
      <c r="J16" s="18">
        <f t="shared" si="0"/>
        <v>3</v>
      </c>
      <c r="K16" s="3" t="s">
        <v>0</v>
      </c>
      <c r="L16" s="19">
        <f t="shared" si="1"/>
        <v>1</v>
      </c>
      <c r="M16" s="16"/>
      <c r="N16" s="12"/>
    </row>
    <row r="17" spans="1:14" ht="19.5" customHeight="1">
      <c r="A17" s="11" t="s">
        <v>3</v>
      </c>
      <c r="B17" s="22" t="str">
        <f>IF(B15="","",B15)</f>
        <v>Mrkvan Mirek</v>
      </c>
      <c r="C17" s="11" t="s">
        <v>5</v>
      </c>
      <c r="D17" s="24" t="str">
        <f aca="true" t="shared" si="2" ref="D17:D22">IF(D14="","",D14)</f>
        <v>Holub Kamil</v>
      </c>
      <c r="E17" s="58">
        <v>6</v>
      </c>
      <c r="F17" s="59">
        <v>-8</v>
      </c>
      <c r="G17" s="59">
        <v>-11</v>
      </c>
      <c r="H17" s="59">
        <v>10</v>
      </c>
      <c r="I17" s="60">
        <v>-9</v>
      </c>
      <c r="J17" s="18">
        <f t="shared" si="0"/>
        <v>2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Hrabec Lukáš</v>
      </c>
      <c r="C18" s="11" t="s">
        <v>2</v>
      </c>
      <c r="D18" s="24" t="str">
        <f t="shared" si="2"/>
        <v>Konya Ondřej</v>
      </c>
      <c r="E18" s="58">
        <v>-8</v>
      </c>
      <c r="F18" s="59">
        <v>-6</v>
      </c>
      <c r="G18" s="59">
        <v>6</v>
      </c>
      <c r="H18" s="59">
        <v>-7</v>
      </c>
      <c r="I18" s="60"/>
      <c r="J18" s="18">
        <f t="shared" si="0"/>
        <v>1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Kucín Michal</v>
      </c>
      <c r="C19" s="11" t="s">
        <v>6</v>
      </c>
      <c r="D19" s="24" t="str">
        <f t="shared" si="2"/>
        <v>Šup Michal</v>
      </c>
      <c r="E19" s="58">
        <v>8</v>
      </c>
      <c r="F19" s="59">
        <v>-5</v>
      </c>
      <c r="G19" s="59">
        <v>-6</v>
      </c>
      <c r="H19" s="59">
        <v>-4</v>
      </c>
      <c r="I19" s="60"/>
      <c r="J19" s="18">
        <f t="shared" si="0"/>
        <v>1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Hrabec Lukáš</v>
      </c>
      <c r="C20" s="11" t="s">
        <v>5</v>
      </c>
      <c r="D20" s="24" t="str">
        <f t="shared" si="2"/>
        <v>Holub Kamil</v>
      </c>
      <c r="E20" s="58">
        <v>-6</v>
      </c>
      <c r="F20" s="59">
        <v>-10</v>
      </c>
      <c r="G20" s="59">
        <v>11</v>
      </c>
      <c r="H20" s="59">
        <v>9</v>
      </c>
      <c r="I20" s="60">
        <v>-4</v>
      </c>
      <c r="J20" s="18">
        <f t="shared" si="0"/>
        <v>2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Kucín Michal</v>
      </c>
      <c r="C21" s="11" t="s">
        <v>2</v>
      </c>
      <c r="D21" s="24" t="str">
        <f t="shared" si="2"/>
        <v>Konya Ondřej</v>
      </c>
      <c r="E21" s="58">
        <v>-4</v>
      </c>
      <c r="F21" s="59">
        <v>-7</v>
      </c>
      <c r="G21" s="59">
        <v>-6</v>
      </c>
      <c r="H21" s="59"/>
      <c r="I21" s="60"/>
      <c r="J21" s="18">
        <f t="shared" si="0"/>
        <v>0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Mrkvan Mirek</v>
      </c>
      <c r="C22" s="13" t="s">
        <v>6</v>
      </c>
      <c r="D22" s="25" t="str">
        <f t="shared" si="2"/>
        <v>Šup Michal</v>
      </c>
      <c r="E22" s="52">
        <v>8</v>
      </c>
      <c r="F22" s="53">
        <v>6</v>
      </c>
      <c r="G22" s="53">
        <v>7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3</v>
      </c>
      <c r="K26" s="10" t="s">
        <v>0</v>
      </c>
      <c r="L26" s="33">
        <f>IF(L13="","",COUNTIF(L13:L22,"=3"))</f>
        <v>7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18</v>
      </c>
      <c r="K28" s="10" t="s">
        <v>0</v>
      </c>
      <c r="L28" s="33">
        <f>IF(L13="","",SUM(L13:L22))</f>
        <v>24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365</v>
      </c>
      <c r="K30" s="10" t="s">
        <v>0</v>
      </c>
      <c r="L30" s="33">
        <f>IF(L13="","",(SUMIF(E13:I22,"&gt;=0")+11*COUNTIF(E13:I22,"&lt;0")))</f>
        <v>392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H15" sqref="H15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Tabulka!B19</f>
        <v>Lentilky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2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Tabulka!B15</f>
        <v>Kosmik 1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8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95</v>
      </c>
      <c r="C13" s="75"/>
      <c r="D13" s="77" t="s">
        <v>96</v>
      </c>
      <c r="E13" s="78">
        <v>-11</v>
      </c>
      <c r="F13" s="79">
        <v>4</v>
      </c>
      <c r="G13" s="79">
        <v>8</v>
      </c>
      <c r="H13" s="79">
        <v>-7</v>
      </c>
      <c r="I13" s="80">
        <v>7</v>
      </c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2</v>
      </c>
      <c r="M13" s="83"/>
      <c r="N13" s="84"/>
    </row>
    <row r="14" spans="1:14" ht="19.5" customHeight="1">
      <c r="A14" s="26" t="s">
        <v>1</v>
      </c>
      <c r="B14" s="48" t="s">
        <v>60</v>
      </c>
      <c r="C14" s="26" t="s">
        <v>5</v>
      </c>
      <c r="D14" s="50" t="s">
        <v>91</v>
      </c>
      <c r="E14" s="55">
        <v>6</v>
      </c>
      <c r="F14" s="56">
        <v>-6</v>
      </c>
      <c r="G14" s="56">
        <v>-8</v>
      </c>
      <c r="H14" s="56">
        <v>-7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70</v>
      </c>
      <c r="C15" s="11" t="s">
        <v>2</v>
      </c>
      <c r="D15" s="51" t="s">
        <v>50</v>
      </c>
      <c r="E15" s="58">
        <v>-8</v>
      </c>
      <c r="F15" s="59">
        <v>-7</v>
      </c>
      <c r="G15" s="59">
        <v>9</v>
      </c>
      <c r="H15" s="59">
        <v>8</v>
      </c>
      <c r="I15" s="60">
        <v>-8</v>
      </c>
      <c r="J15" s="18">
        <f t="shared" si="0"/>
        <v>2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59</v>
      </c>
      <c r="C16" s="11" t="s">
        <v>6</v>
      </c>
      <c r="D16" s="51" t="s">
        <v>49</v>
      </c>
      <c r="E16" s="58">
        <v>-6</v>
      </c>
      <c r="F16" s="59">
        <v>-2</v>
      </c>
      <c r="G16" s="59">
        <v>8</v>
      </c>
      <c r="H16" s="59">
        <v>-14</v>
      </c>
      <c r="I16" s="60"/>
      <c r="J16" s="18">
        <f t="shared" si="0"/>
        <v>1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Kvasňák Jiří</v>
      </c>
      <c r="C17" s="11" t="s">
        <v>5</v>
      </c>
      <c r="D17" s="24" t="str">
        <f aca="true" t="shared" si="2" ref="D17:D22">IF(D14="","",D14)</f>
        <v>Křístek Jarda</v>
      </c>
      <c r="E17" s="58">
        <v>-9</v>
      </c>
      <c r="F17" s="59">
        <v>6</v>
      </c>
      <c r="G17" s="59">
        <v>11</v>
      </c>
      <c r="H17" s="59">
        <v>-8</v>
      </c>
      <c r="I17" s="60">
        <v>-7</v>
      </c>
      <c r="J17" s="18">
        <f t="shared" si="0"/>
        <v>2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Baldrman Ondra</v>
      </c>
      <c r="C18" s="11" t="s">
        <v>2</v>
      </c>
      <c r="D18" s="24" t="str">
        <f t="shared" si="2"/>
        <v>Knedla Ondra</v>
      </c>
      <c r="E18" s="58">
        <v>0</v>
      </c>
      <c r="F18" s="59">
        <v>-5</v>
      </c>
      <c r="G18" s="59">
        <v>-6</v>
      </c>
      <c r="H18" s="59">
        <v>-6</v>
      </c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Vasko Jakub</v>
      </c>
      <c r="C19" s="11" t="s">
        <v>6</v>
      </c>
      <c r="D19" s="24" t="str">
        <f t="shared" si="2"/>
        <v>Ryška Radek</v>
      </c>
      <c r="E19" s="58">
        <v>-5</v>
      </c>
      <c r="F19" s="59">
        <v>-8</v>
      </c>
      <c r="G19" s="59">
        <v>-9</v>
      </c>
      <c r="H19" s="59"/>
      <c r="I19" s="60"/>
      <c r="J19" s="18">
        <f t="shared" si="0"/>
        <v>0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Baldrman Ondra</v>
      </c>
      <c r="C20" s="11" t="s">
        <v>5</v>
      </c>
      <c r="D20" s="24" t="str">
        <f t="shared" si="2"/>
        <v>Křístek Jarda</v>
      </c>
      <c r="E20" s="58">
        <v>5</v>
      </c>
      <c r="F20" s="59">
        <v>7</v>
      </c>
      <c r="G20" s="59">
        <v>6</v>
      </c>
      <c r="H20" s="59"/>
      <c r="I20" s="60"/>
      <c r="J20" s="18">
        <f t="shared" si="0"/>
        <v>3</v>
      </c>
      <c r="K20" s="3" t="s">
        <v>0</v>
      </c>
      <c r="L20" s="19">
        <f t="shared" si="1"/>
        <v>0</v>
      </c>
      <c r="M20" s="16"/>
      <c r="N20" s="12"/>
    </row>
    <row r="21" spans="1:14" ht="19.5" customHeight="1">
      <c r="A21" s="11" t="s">
        <v>1</v>
      </c>
      <c r="B21" s="22" t="str">
        <f>IF(B19="","",B19)</f>
        <v>Vasko Jakub</v>
      </c>
      <c r="C21" s="11" t="s">
        <v>2</v>
      </c>
      <c r="D21" s="24" t="str">
        <f t="shared" si="2"/>
        <v>Knedla Ondra</v>
      </c>
      <c r="E21" s="58">
        <v>-8</v>
      </c>
      <c r="F21" s="59">
        <v>-9</v>
      </c>
      <c r="G21" s="59">
        <v>6</v>
      </c>
      <c r="H21" s="59">
        <v>-8</v>
      </c>
      <c r="I21" s="60"/>
      <c r="J21" s="18">
        <f t="shared" si="0"/>
        <v>1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Kvasňák Jiří</v>
      </c>
      <c r="C22" s="13" t="s">
        <v>6</v>
      </c>
      <c r="D22" s="25" t="str">
        <f t="shared" si="2"/>
        <v>Ryška Radek</v>
      </c>
      <c r="E22" s="52">
        <v>-7</v>
      </c>
      <c r="F22" s="53">
        <v>11</v>
      </c>
      <c r="G22" s="53">
        <v>11</v>
      </c>
      <c r="H22" s="53">
        <v>-9</v>
      </c>
      <c r="I22" s="54">
        <v>-9</v>
      </c>
      <c r="J22" s="20">
        <f t="shared" si="0"/>
        <v>2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2</v>
      </c>
      <c r="K26" s="10" t="s">
        <v>0</v>
      </c>
      <c r="L26" s="33">
        <f>IF(L13="","",COUNTIF(L13:L22,"=3"))</f>
        <v>8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15</v>
      </c>
      <c r="K28" s="10" t="s">
        <v>0</v>
      </c>
      <c r="L28" s="33">
        <f>IF(L13="","",SUM(L13:L22))</f>
        <v>26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362</v>
      </c>
      <c r="K30" s="10" t="s">
        <v>0</v>
      </c>
      <c r="L30" s="33">
        <f>IF(L13="","",(SUMIF(E13:I22,"&gt;=0")+11*COUNTIF(E13:I22,"&lt;0")))</f>
        <v>399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E13" sqref="E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Tabulka!B9</f>
        <v>Pouzdro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10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Tabulka!B11</f>
        <v>Sexi bonbónci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97</v>
      </c>
      <c r="C13" s="75"/>
      <c r="D13" s="77" t="s">
        <v>98</v>
      </c>
      <c r="E13" s="78">
        <v>5</v>
      </c>
      <c r="F13" s="79">
        <v>2</v>
      </c>
      <c r="G13" s="79">
        <v>5</v>
      </c>
      <c r="H13" s="79"/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0</v>
      </c>
      <c r="M13" s="83"/>
      <c r="N13" s="84"/>
    </row>
    <row r="14" spans="1:14" ht="19.5" customHeight="1">
      <c r="A14" s="26" t="s">
        <v>1</v>
      </c>
      <c r="B14" s="48" t="s">
        <v>56</v>
      </c>
      <c r="C14" s="26" t="s">
        <v>5</v>
      </c>
      <c r="D14" s="50" t="s">
        <v>42</v>
      </c>
      <c r="E14" s="55">
        <v>9</v>
      </c>
      <c r="F14" s="56">
        <v>6</v>
      </c>
      <c r="G14" s="56">
        <v>-6</v>
      </c>
      <c r="H14" s="56">
        <v>8</v>
      </c>
      <c r="I14" s="57"/>
      <c r="J14" s="27">
        <f t="shared" si="0"/>
        <v>3</v>
      </c>
      <c r="K14" s="28" t="s">
        <v>0</v>
      </c>
      <c r="L14" s="29">
        <f t="shared" si="1"/>
        <v>1</v>
      </c>
      <c r="M14" s="30"/>
      <c r="N14" s="31"/>
    </row>
    <row r="15" spans="1:14" ht="19.5" customHeight="1">
      <c r="A15" s="11" t="s">
        <v>3</v>
      </c>
      <c r="B15" s="49" t="s">
        <v>55</v>
      </c>
      <c r="C15" s="11" t="s">
        <v>2</v>
      </c>
      <c r="D15" s="51" t="s">
        <v>41</v>
      </c>
      <c r="E15" s="58">
        <v>4</v>
      </c>
      <c r="F15" s="59">
        <v>7</v>
      </c>
      <c r="G15" s="85">
        <v>0.1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57</v>
      </c>
      <c r="C16" s="11" t="s">
        <v>6</v>
      </c>
      <c r="D16" s="51" t="s">
        <v>108</v>
      </c>
      <c r="E16" s="58">
        <v>7</v>
      </c>
      <c r="F16" s="59">
        <v>1</v>
      </c>
      <c r="G16" s="85">
        <v>6</v>
      </c>
      <c r="H16" s="59"/>
      <c r="I16" s="60"/>
      <c r="J16" s="18">
        <f t="shared" si="0"/>
        <v>3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Pernička Pavel</v>
      </c>
      <c r="C17" s="11" t="s">
        <v>5</v>
      </c>
      <c r="D17" s="24" t="str">
        <f aca="true" t="shared" si="2" ref="D17:D22">IF(D14="","",D14)</f>
        <v>Linka Víťa</v>
      </c>
      <c r="E17" s="58">
        <v>11</v>
      </c>
      <c r="F17" s="59">
        <v>6</v>
      </c>
      <c r="G17" s="85">
        <v>-8</v>
      </c>
      <c r="H17" s="59">
        <v>9</v>
      </c>
      <c r="I17" s="60"/>
      <c r="J17" s="18">
        <f t="shared" si="0"/>
        <v>3</v>
      </c>
      <c r="K17" s="3" t="s">
        <v>0</v>
      </c>
      <c r="L17" s="19">
        <f t="shared" si="1"/>
        <v>1</v>
      </c>
      <c r="M17" s="16"/>
      <c r="N17" s="12"/>
    </row>
    <row r="18" spans="1:14" ht="19.5" customHeight="1">
      <c r="A18" s="11" t="s">
        <v>4</v>
      </c>
      <c r="B18" s="22" t="str">
        <f>IF(B16="","",B16)</f>
        <v>Růžička Filip</v>
      </c>
      <c r="C18" s="11" t="s">
        <v>2</v>
      </c>
      <c r="D18" s="24" t="str">
        <f t="shared" si="2"/>
        <v>Podaná Verča</v>
      </c>
      <c r="E18" s="58">
        <v>4</v>
      </c>
      <c r="F18" s="59">
        <v>7</v>
      </c>
      <c r="G18" s="85">
        <v>0.1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Pernička Jan</v>
      </c>
      <c r="C19" s="11" t="s">
        <v>6</v>
      </c>
      <c r="D19" s="24" t="str">
        <f t="shared" si="2"/>
        <v>Radlszek Aleš</v>
      </c>
      <c r="E19" s="58">
        <v>6</v>
      </c>
      <c r="F19" s="59">
        <v>9</v>
      </c>
      <c r="G19" s="59">
        <v>3</v>
      </c>
      <c r="H19" s="59"/>
      <c r="I19" s="60"/>
      <c r="J19" s="18">
        <f t="shared" si="0"/>
        <v>3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Růžička Filip</v>
      </c>
      <c r="C20" s="11" t="s">
        <v>5</v>
      </c>
      <c r="D20" s="24" t="str">
        <f t="shared" si="2"/>
        <v>Linka Víťa</v>
      </c>
      <c r="E20" s="58">
        <v>4</v>
      </c>
      <c r="F20" s="59">
        <v>4</v>
      </c>
      <c r="G20" s="59">
        <v>5</v>
      </c>
      <c r="H20" s="59"/>
      <c r="I20" s="60"/>
      <c r="J20" s="18">
        <f t="shared" si="0"/>
        <v>3</v>
      </c>
      <c r="K20" s="3" t="s">
        <v>0</v>
      </c>
      <c r="L20" s="19">
        <f t="shared" si="1"/>
        <v>0</v>
      </c>
      <c r="M20" s="16"/>
      <c r="N20" s="12"/>
    </row>
    <row r="21" spans="1:14" ht="19.5" customHeight="1">
      <c r="A21" s="11" t="s">
        <v>1</v>
      </c>
      <c r="B21" s="22" t="str">
        <f>IF(B19="","",B19)</f>
        <v>Pernička Jan</v>
      </c>
      <c r="C21" s="11" t="s">
        <v>2</v>
      </c>
      <c r="D21" s="24" t="str">
        <f t="shared" si="2"/>
        <v>Podaná Verča</v>
      </c>
      <c r="E21" s="58">
        <v>7</v>
      </c>
      <c r="F21" s="59">
        <v>3</v>
      </c>
      <c r="G21" s="59">
        <v>11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Pernička Pavel</v>
      </c>
      <c r="C22" s="13" t="s">
        <v>6</v>
      </c>
      <c r="D22" s="25" t="str">
        <f t="shared" si="2"/>
        <v>Radlszek Aleš</v>
      </c>
      <c r="E22" s="52">
        <v>1</v>
      </c>
      <c r="F22" s="53">
        <v>8</v>
      </c>
      <c r="G22" s="53">
        <v>5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10</v>
      </c>
      <c r="K26" s="10" t="s">
        <v>0</v>
      </c>
      <c r="L26" s="33">
        <f>IF(L13="","",COUNTIF(L13:L22,"=3"))</f>
        <v>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30</v>
      </c>
      <c r="K28" s="10" t="s">
        <v>0</v>
      </c>
      <c r="L28" s="33">
        <f>IF(L13="","",SUM(L13:L22))</f>
        <v>2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344</v>
      </c>
      <c r="K30" s="10" t="s">
        <v>0</v>
      </c>
      <c r="L30" s="33">
        <f>IF(L13="","",(SUMIF(E13:I22,"&gt;=0")+11*COUNTIF(E13:I22,"&lt;0")))</f>
        <v>185.2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D16" sqref="D16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Tabulka!B15</f>
        <v>Kosmik 1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7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Tabulka!B7</f>
        <v>Šmoulové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3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100</v>
      </c>
      <c r="C13" s="75"/>
      <c r="D13" s="77" t="s">
        <v>101</v>
      </c>
      <c r="E13" s="78">
        <v>8</v>
      </c>
      <c r="F13" s="79">
        <v>-9</v>
      </c>
      <c r="G13" s="79">
        <v>-8</v>
      </c>
      <c r="H13" s="79">
        <v>4</v>
      </c>
      <c r="I13" s="80">
        <v>7</v>
      </c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2</v>
      </c>
      <c r="M13" s="83"/>
      <c r="N13" s="84"/>
    </row>
    <row r="14" spans="1:14" ht="19.5" customHeight="1">
      <c r="A14" s="26" t="s">
        <v>1</v>
      </c>
      <c r="B14" s="48" t="s">
        <v>49</v>
      </c>
      <c r="C14" s="26" t="s">
        <v>5</v>
      </c>
      <c r="D14" s="50" t="s">
        <v>53</v>
      </c>
      <c r="E14" s="55">
        <v>-7</v>
      </c>
      <c r="F14" s="56">
        <v>-9</v>
      </c>
      <c r="G14" s="56">
        <v>-9</v>
      </c>
      <c r="H14" s="56"/>
      <c r="I14" s="57"/>
      <c r="J14" s="27">
        <f t="shared" si="0"/>
        <v>0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50</v>
      </c>
      <c r="C15" s="11" t="s">
        <v>2</v>
      </c>
      <c r="D15" s="51" t="s">
        <v>109</v>
      </c>
      <c r="E15" s="58">
        <v>7</v>
      </c>
      <c r="F15" s="59">
        <v>8</v>
      </c>
      <c r="G15" s="59">
        <v>9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51</v>
      </c>
      <c r="C16" s="11" t="s">
        <v>6</v>
      </c>
      <c r="D16" s="51" t="s">
        <v>54</v>
      </c>
      <c r="E16" s="58">
        <v>8</v>
      </c>
      <c r="F16" s="59">
        <v>-13</v>
      </c>
      <c r="G16" s="59">
        <v>9</v>
      </c>
      <c r="H16" s="59">
        <v>-11</v>
      </c>
      <c r="I16" s="60">
        <v>10</v>
      </c>
      <c r="J16" s="18">
        <f t="shared" si="0"/>
        <v>3</v>
      </c>
      <c r="K16" s="3" t="s">
        <v>0</v>
      </c>
      <c r="L16" s="19">
        <f t="shared" si="1"/>
        <v>2</v>
      </c>
      <c r="M16" s="16"/>
      <c r="N16" s="12"/>
    </row>
    <row r="17" spans="1:14" ht="19.5" customHeight="1">
      <c r="A17" s="11" t="s">
        <v>3</v>
      </c>
      <c r="B17" s="22" t="str">
        <f>IF(B15="","",B15)</f>
        <v>Knedla Ondra</v>
      </c>
      <c r="C17" s="11" t="s">
        <v>5</v>
      </c>
      <c r="D17" s="24" t="str">
        <f aca="true" t="shared" si="2" ref="D17:D22">IF(D14="","",D14)</f>
        <v>Mrkvan Mirek</v>
      </c>
      <c r="E17" s="58">
        <v>-8</v>
      </c>
      <c r="F17" s="59">
        <v>9</v>
      </c>
      <c r="G17" s="59">
        <v>-7</v>
      </c>
      <c r="H17" s="59">
        <v>-7</v>
      </c>
      <c r="I17" s="60"/>
      <c r="J17" s="18">
        <f t="shared" si="0"/>
        <v>1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Křístek Jarek</v>
      </c>
      <c r="C18" s="11" t="s">
        <v>2</v>
      </c>
      <c r="D18" s="24" t="str">
        <f t="shared" si="2"/>
        <v>Kleinhampl Mirek</v>
      </c>
      <c r="E18" s="58">
        <v>10</v>
      </c>
      <c r="F18" s="59">
        <v>-7</v>
      </c>
      <c r="G18" s="59">
        <v>8</v>
      </c>
      <c r="H18" s="59">
        <v>5</v>
      </c>
      <c r="I18" s="60"/>
      <c r="J18" s="18">
        <f t="shared" si="0"/>
        <v>3</v>
      </c>
      <c r="K18" s="3" t="s">
        <v>0</v>
      </c>
      <c r="L18" s="19">
        <f t="shared" si="1"/>
        <v>1</v>
      </c>
      <c r="M18" s="16"/>
      <c r="N18" s="12"/>
    </row>
    <row r="19" spans="1:14" ht="19.5" customHeight="1">
      <c r="A19" s="11" t="s">
        <v>1</v>
      </c>
      <c r="B19" s="22" t="str">
        <f>IF(B14="","",B14)</f>
        <v>Ryška Radek</v>
      </c>
      <c r="C19" s="11" t="s">
        <v>6</v>
      </c>
      <c r="D19" s="24" t="str">
        <f t="shared" si="2"/>
        <v>Hrabec Lukáš</v>
      </c>
      <c r="E19" s="58">
        <v>-8</v>
      </c>
      <c r="F19" s="59">
        <v>9</v>
      </c>
      <c r="G19" s="59">
        <v>8</v>
      </c>
      <c r="H19" s="59">
        <v>-7</v>
      </c>
      <c r="I19" s="60">
        <v>14</v>
      </c>
      <c r="J19" s="18">
        <f t="shared" si="0"/>
        <v>3</v>
      </c>
      <c r="K19" s="3" t="s">
        <v>0</v>
      </c>
      <c r="L19" s="19">
        <f t="shared" si="1"/>
        <v>2</v>
      </c>
      <c r="M19" s="16"/>
      <c r="N19" s="12"/>
    </row>
    <row r="20" spans="1:14" ht="19.5" customHeight="1">
      <c r="A20" s="11" t="s">
        <v>4</v>
      </c>
      <c r="B20" s="22" t="str">
        <f>IF(B18="","",B18)</f>
        <v>Křístek Jarek</v>
      </c>
      <c r="C20" s="11" t="s">
        <v>5</v>
      </c>
      <c r="D20" s="24" t="str">
        <f t="shared" si="2"/>
        <v>Mrkvan Mirek</v>
      </c>
      <c r="E20" s="58">
        <v>-8</v>
      </c>
      <c r="F20" s="59">
        <v>8</v>
      </c>
      <c r="G20" s="59">
        <v>-9</v>
      </c>
      <c r="H20" s="59">
        <v>-8</v>
      </c>
      <c r="I20" s="60"/>
      <c r="J20" s="18">
        <f t="shared" si="0"/>
        <v>1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Ryška Radek</v>
      </c>
      <c r="C21" s="11" t="s">
        <v>2</v>
      </c>
      <c r="D21" s="24" t="str">
        <f t="shared" si="2"/>
        <v>Kleinhampl Mirek</v>
      </c>
      <c r="E21" s="58">
        <v>6</v>
      </c>
      <c r="F21" s="59">
        <v>7</v>
      </c>
      <c r="G21" s="59">
        <v>8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Knedla Ondra</v>
      </c>
      <c r="C22" s="13" t="s">
        <v>6</v>
      </c>
      <c r="D22" s="25" t="str">
        <f t="shared" si="2"/>
        <v>Hrabec Lukáš</v>
      </c>
      <c r="E22" s="52">
        <v>5</v>
      </c>
      <c r="F22" s="53">
        <v>8</v>
      </c>
      <c r="G22" s="53">
        <v>9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7</v>
      </c>
      <c r="K26" s="10" t="s">
        <v>0</v>
      </c>
      <c r="L26" s="33">
        <f>IF(L13="","",COUNTIF(L13:L22,"=3"))</f>
        <v>3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23</v>
      </c>
      <c r="K28" s="10" t="s">
        <v>0</v>
      </c>
      <c r="L28" s="33">
        <f>IF(L13="","",SUM(L13:L22))</f>
        <v>16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388</v>
      </c>
      <c r="K30" s="10" t="s">
        <v>0</v>
      </c>
      <c r="L30" s="33">
        <f>IF(L13="","",(SUMIF(E13:I22,"&gt;=0")+11*COUNTIF(E13:I22,"&lt;0")))</f>
        <v>360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D13" sqref="D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Tabulka!B13</f>
        <v>KST Mako Havířov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Tabulka!B9</f>
        <v>Pouzdro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10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102</v>
      </c>
      <c r="C13" s="75"/>
      <c r="D13" s="77" t="s">
        <v>103</v>
      </c>
      <c r="E13" s="78">
        <v>-2</v>
      </c>
      <c r="F13" s="79">
        <v>-8</v>
      </c>
      <c r="G13" s="79">
        <v>-8</v>
      </c>
      <c r="H13" s="79"/>
      <c r="I13" s="80"/>
      <c r="J13" s="81">
        <f aca="true" t="shared" si="0" ref="J13:J22">IF(B13="","",COUNTIF(E13:I13,"&gt;0"))</f>
        <v>0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46</v>
      </c>
      <c r="C14" s="26" t="s">
        <v>5</v>
      </c>
      <c r="D14" s="50" t="s">
        <v>56</v>
      </c>
      <c r="E14" s="55">
        <v>-7</v>
      </c>
      <c r="F14" s="56">
        <v>-4</v>
      </c>
      <c r="G14" s="56">
        <v>-5</v>
      </c>
      <c r="H14" s="56"/>
      <c r="I14" s="57"/>
      <c r="J14" s="27">
        <f t="shared" si="0"/>
        <v>0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47</v>
      </c>
      <c r="C15" s="11" t="s">
        <v>2</v>
      </c>
      <c r="D15" s="51" t="s">
        <v>55</v>
      </c>
      <c r="E15" s="58">
        <v>-5</v>
      </c>
      <c r="F15" s="59">
        <v>-9</v>
      </c>
      <c r="G15" s="59">
        <v>9</v>
      </c>
      <c r="H15" s="59">
        <v>-8</v>
      </c>
      <c r="I15" s="60"/>
      <c r="J15" s="18">
        <f t="shared" si="0"/>
        <v>1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48</v>
      </c>
      <c r="C16" s="11" t="s">
        <v>6</v>
      </c>
      <c r="D16" s="51" t="s">
        <v>57</v>
      </c>
      <c r="E16" s="58">
        <v>-7</v>
      </c>
      <c r="F16" s="59">
        <v>-8</v>
      </c>
      <c r="G16" s="59">
        <v>-4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Šup Michal</v>
      </c>
      <c r="C17" s="11" t="s">
        <v>5</v>
      </c>
      <c r="D17" s="24" t="str">
        <f aca="true" t="shared" si="2" ref="D17:D22">IF(D14="","",D14)</f>
        <v>Pernička Jan</v>
      </c>
      <c r="E17" s="58">
        <v>-5</v>
      </c>
      <c r="F17" s="59">
        <v>-5</v>
      </c>
      <c r="G17" s="59">
        <v>-2</v>
      </c>
      <c r="H17" s="59"/>
      <c r="I17" s="60"/>
      <c r="J17" s="18">
        <f t="shared" si="0"/>
        <v>0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Konya Ondra</v>
      </c>
      <c r="C18" s="11" t="s">
        <v>2</v>
      </c>
      <c r="D18" s="24" t="str">
        <f t="shared" si="2"/>
        <v>Pernička Pavel</v>
      </c>
      <c r="E18" s="58">
        <v>-5</v>
      </c>
      <c r="F18" s="59">
        <v>-8</v>
      </c>
      <c r="G18" s="59">
        <v>-10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Holub Kamil</v>
      </c>
      <c r="C19" s="11" t="s">
        <v>6</v>
      </c>
      <c r="D19" s="24" t="str">
        <f t="shared" si="2"/>
        <v>Růžička Filip</v>
      </c>
      <c r="E19" s="58">
        <v>6</v>
      </c>
      <c r="F19" s="59">
        <v>-6</v>
      </c>
      <c r="G19" s="59">
        <v>5</v>
      </c>
      <c r="H19" s="59">
        <v>-14</v>
      </c>
      <c r="I19" s="60">
        <v>-13</v>
      </c>
      <c r="J19" s="18">
        <f t="shared" si="0"/>
        <v>2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Konya Ondra</v>
      </c>
      <c r="C20" s="11" t="s">
        <v>5</v>
      </c>
      <c r="D20" s="24" t="str">
        <f t="shared" si="2"/>
        <v>Pernička Jan</v>
      </c>
      <c r="E20" s="58">
        <v>-8</v>
      </c>
      <c r="F20" s="59">
        <v>-8</v>
      </c>
      <c r="G20" s="59">
        <v>-7</v>
      </c>
      <c r="H20" s="59"/>
      <c r="I20" s="60"/>
      <c r="J20" s="18">
        <f t="shared" si="0"/>
        <v>0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Holub Kamil</v>
      </c>
      <c r="C21" s="11" t="s">
        <v>2</v>
      </c>
      <c r="D21" s="24" t="str">
        <f t="shared" si="2"/>
        <v>Pernička Pavel</v>
      </c>
      <c r="E21" s="58">
        <v>13</v>
      </c>
      <c r="F21" s="59">
        <v>8</v>
      </c>
      <c r="G21" s="59">
        <v>-8</v>
      </c>
      <c r="H21" s="59">
        <v>-9</v>
      </c>
      <c r="I21" s="60">
        <v>-8</v>
      </c>
      <c r="J21" s="18">
        <f t="shared" si="0"/>
        <v>2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Šup Michal</v>
      </c>
      <c r="C22" s="13" t="s">
        <v>6</v>
      </c>
      <c r="D22" s="25" t="str">
        <f t="shared" si="2"/>
        <v>Růžička Filip</v>
      </c>
      <c r="E22" s="52">
        <v>-6</v>
      </c>
      <c r="F22" s="53">
        <v>-3</v>
      </c>
      <c r="G22" s="53">
        <v>-4</v>
      </c>
      <c r="H22" s="53"/>
      <c r="I22" s="54"/>
      <c r="J22" s="20">
        <f t="shared" si="0"/>
        <v>0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0</v>
      </c>
      <c r="K26" s="10" t="s">
        <v>0</v>
      </c>
      <c r="L26" s="33">
        <f>IF(L13="","",COUNTIF(L13:L22,"=3"))</f>
        <v>10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5</v>
      </c>
      <c r="K28" s="10" t="s">
        <v>0</v>
      </c>
      <c r="L28" s="33">
        <f>IF(L13="","",SUM(L13:L22))</f>
        <v>30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259</v>
      </c>
      <c r="K30" s="10" t="s">
        <v>0</v>
      </c>
      <c r="L30" s="33">
        <f>IF(L13="","",(SUMIF(E13:I22,"&gt;=0")+11*COUNTIF(E13:I22,"&lt;0")))</f>
        <v>371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Tabulka!B17</f>
        <v>Líšeň extended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5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Tabulka!B19</f>
        <v>Lentilky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5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104</v>
      </c>
      <c r="C13" s="75"/>
      <c r="D13" s="77" t="s">
        <v>105</v>
      </c>
      <c r="E13" s="78">
        <v>3</v>
      </c>
      <c r="F13" s="79">
        <v>6</v>
      </c>
      <c r="G13" s="79">
        <v>7</v>
      </c>
      <c r="H13" s="79"/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0</v>
      </c>
      <c r="M13" s="83"/>
      <c r="N13" s="84"/>
    </row>
    <row r="14" spans="1:14" ht="19.5" customHeight="1">
      <c r="A14" s="26" t="s">
        <v>1</v>
      </c>
      <c r="B14" s="48" t="s">
        <v>43</v>
      </c>
      <c r="C14" s="26" t="s">
        <v>5</v>
      </c>
      <c r="D14" s="50" t="s">
        <v>59</v>
      </c>
      <c r="E14" s="55">
        <v>8</v>
      </c>
      <c r="F14" s="56">
        <v>9</v>
      </c>
      <c r="G14" s="56">
        <v>-10</v>
      </c>
      <c r="H14" s="56">
        <v>5</v>
      </c>
      <c r="I14" s="57"/>
      <c r="J14" s="27">
        <f t="shared" si="0"/>
        <v>3</v>
      </c>
      <c r="K14" s="28" t="s">
        <v>0</v>
      </c>
      <c r="L14" s="29">
        <f t="shared" si="1"/>
        <v>1</v>
      </c>
      <c r="M14" s="30"/>
      <c r="N14" s="31"/>
    </row>
    <row r="15" spans="1:14" ht="19.5" customHeight="1">
      <c r="A15" s="11" t="s">
        <v>3</v>
      </c>
      <c r="B15" s="49" t="s">
        <v>106</v>
      </c>
      <c r="C15" s="11" t="s">
        <v>2</v>
      </c>
      <c r="D15" s="51" t="s">
        <v>60</v>
      </c>
      <c r="E15" s="58">
        <v>3</v>
      </c>
      <c r="F15" s="59">
        <v>4</v>
      </c>
      <c r="G15" s="59">
        <v>3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107</v>
      </c>
      <c r="C16" s="11" t="s">
        <v>6</v>
      </c>
      <c r="D16" s="51" t="s">
        <v>70</v>
      </c>
      <c r="E16" s="58">
        <v>-3</v>
      </c>
      <c r="F16" s="59">
        <v>-8</v>
      </c>
      <c r="G16" s="59">
        <v>-3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Traxler Jan</v>
      </c>
      <c r="C17" s="11" t="s">
        <v>5</v>
      </c>
      <c r="D17" s="24" t="str">
        <f aca="true" t="shared" si="2" ref="D17:D22">IF(D14="","",D14)</f>
        <v>Baldrman Ondra</v>
      </c>
      <c r="E17" s="58">
        <v>8</v>
      </c>
      <c r="F17" s="59">
        <v>-7</v>
      </c>
      <c r="G17" s="59">
        <v>11</v>
      </c>
      <c r="H17" s="59">
        <v>9</v>
      </c>
      <c r="I17" s="60"/>
      <c r="J17" s="18">
        <f t="shared" si="0"/>
        <v>3</v>
      </c>
      <c r="K17" s="3" t="s">
        <v>0</v>
      </c>
      <c r="L17" s="19">
        <f t="shared" si="1"/>
        <v>1</v>
      </c>
      <c r="M17" s="16"/>
      <c r="N17" s="12"/>
    </row>
    <row r="18" spans="1:14" ht="19.5" customHeight="1">
      <c r="A18" s="11" t="s">
        <v>4</v>
      </c>
      <c r="B18" s="22" t="str">
        <f>IF(B16="","",B16)</f>
        <v>Vinklerová Miška</v>
      </c>
      <c r="C18" s="11" t="s">
        <v>2</v>
      </c>
      <c r="D18" s="24" t="str">
        <f t="shared" si="2"/>
        <v>Vasko Jakub</v>
      </c>
      <c r="E18" s="58">
        <v>-10</v>
      </c>
      <c r="F18" s="59">
        <v>-9</v>
      </c>
      <c r="G18" s="59">
        <v>-5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Hlaváč David</v>
      </c>
      <c r="C19" s="11" t="s">
        <v>6</v>
      </c>
      <c r="D19" s="24" t="str">
        <f t="shared" si="2"/>
        <v>Kvasňák Jiří</v>
      </c>
      <c r="E19" s="58">
        <v>-8</v>
      </c>
      <c r="F19" s="59">
        <v>-9</v>
      </c>
      <c r="G19" s="59">
        <v>-10</v>
      </c>
      <c r="H19" s="59"/>
      <c r="I19" s="60"/>
      <c r="J19" s="18">
        <f t="shared" si="0"/>
        <v>0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Vinklerová Miška</v>
      </c>
      <c r="C20" s="11" t="s">
        <v>5</v>
      </c>
      <c r="D20" s="24" t="str">
        <f t="shared" si="2"/>
        <v>Baldrman Ondra</v>
      </c>
      <c r="E20" s="58">
        <v>-4</v>
      </c>
      <c r="F20" s="59">
        <v>-4</v>
      </c>
      <c r="G20" s="59">
        <v>-6</v>
      </c>
      <c r="H20" s="59"/>
      <c r="I20" s="60"/>
      <c r="J20" s="18">
        <f t="shared" si="0"/>
        <v>0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Hlaváč David</v>
      </c>
      <c r="C21" s="11" t="s">
        <v>2</v>
      </c>
      <c r="D21" s="24" t="str">
        <f t="shared" si="2"/>
        <v>Vasko Jakub</v>
      </c>
      <c r="E21" s="58">
        <v>8</v>
      </c>
      <c r="F21" s="59">
        <v>-9</v>
      </c>
      <c r="G21" s="59">
        <v>8</v>
      </c>
      <c r="H21" s="59">
        <v>-7</v>
      </c>
      <c r="I21" s="60">
        <v>-10</v>
      </c>
      <c r="J21" s="18">
        <f t="shared" si="0"/>
        <v>2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Traxler Jan</v>
      </c>
      <c r="C22" s="13" t="s">
        <v>6</v>
      </c>
      <c r="D22" s="25" t="str">
        <f t="shared" si="2"/>
        <v>Kvasňák Jiří</v>
      </c>
      <c r="E22" s="52">
        <v>9</v>
      </c>
      <c r="F22" s="53">
        <v>9</v>
      </c>
      <c r="G22" s="53">
        <v>9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5</v>
      </c>
      <c r="K26" s="10" t="s">
        <v>0</v>
      </c>
      <c r="L26" s="33">
        <f>IF(L13="","",COUNTIF(L13:L22,"=3"))</f>
        <v>5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17</v>
      </c>
      <c r="K28" s="10" t="s">
        <v>0</v>
      </c>
      <c r="L28" s="33">
        <f>IF(L13="","",SUM(L13:L22))</f>
        <v>17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309</v>
      </c>
      <c r="K30" s="10" t="s">
        <v>0</v>
      </c>
      <c r="L30" s="33">
        <f>IF(L13="","",(SUMIF(E13:I22,"&gt;=0")+11*COUNTIF(E13:I22,"&lt;0")))</f>
        <v>306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H16" sqref="H16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Tabulka!B9</f>
        <v>Pouzdro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9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Tabulka!B15</f>
        <v>Kosmik 1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1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113</v>
      </c>
      <c r="C13" s="75"/>
      <c r="D13" s="77" t="s">
        <v>114</v>
      </c>
      <c r="E13" s="78">
        <v>6</v>
      </c>
      <c r="F13" s="79">
        <v>-12</v>
      </c>
      <c r="G13" s="79">
        <v>5</v>
      </c>
      <c r="H13" s="79">
        <v>5</v>
      </c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1</v>
      </c>
      <c r="M13" s="83"/>
      <c r="N13" s="84"/>
    </row>
    <row r="14" spans="1:14" ht="19.5" customHeight="1">
      <c r="A14" s="26" t="s">
        <v>1</v>
      </c>
      <c r="B14" s="48" t="s">
        <v>56</v>
      </c>
      <c r="C14" s="26" t="s">
        <v>5</v>
      </c>
      <c r="D14" s="50" t="s">
        <v>115</v>
      </c>
      <c r="E14" s="55">
        <v>3</v>
      </c>
      <c r="F14" s="56">
        <v>9</v>
      </c>
      <c r="G14" s="56">
        <v>5</v>
      </c>
      <c r="H14" s="56"/>
      <c r="I14" s="57"/>
      <c r="J14" s="27">
        <f t="shared" si="0"/>
        <v>3</v>
      </c>
      <c r="K14" s="28" t="s">
        <v>0</v>
      </c>
      <c r="L14" s="29">
        <f t="shared" si="1"/>
        <v>0</v>
      </c>
      <c r="M14" s="30"/>
      <c r="N14" s="31"/>
    </row>
    <row r="15" spans="1:14" ht="19.5" customHeight="1">
      <c r="A15" s="11" t="s">
        <v>3</v>
      </c>
      <c r="B15" s="49" t="s">
        <v>55</v>
      </c>
      <c r="C15" s="11" t="s">
        <v>2</v>
      </c>
      <c r="D15" s="51" t="s">
        <v>49</v>
      </c>
      <c r="E15" s="58">
        <v>9</v>
      </c>
      <c r="F15" s="59">
        <v>6</v>
      </c>
      <c r="G15" s="59">
        <v>-9</v>
      </c>
      <c r="H15" s="59">
        <v>8</v>
      </c>
      <c r="I15" s="60"/>
      <c r="J15" s="18">
        <f t="shared" si="0"/>
        <v>3</v>
      </c>
      <c r="K15" s="3" t="s">
        <v>0</v>
      </c>
      <c r="L15" s="19">
        <f t="shared" si="1"/>
        <v>1</v>
      </c>
      <c r="M15" s="16"/>
      <c r="N15" s="12"/>
    </row>
    <row r="16" spans="1:14" ht="19.5" customHeight="1">
      <c r="A16" s="11" t="s">
        <v>4</v>
      </c>
      <c r="B16" s="49" t="s">
        <v>57</v>
      </c>
      <c r="C16" s="11" t="s">
        <v>6</v>
      </c>
      <c r="D16" s="51" t="s">
        <v>50</v>
      </c>
      <c r="E16" s="58">
        <v>-10</v>
      </c>
      <c r="F16" s="59">
        <v>9</v>
      </c>
      <c r="G16" s="59">
        <v>-4</v>
      </c>
      <c r="H16" s="59">
        <v>9</v>
      </c>
      <c r="I16" s="60">
        <v>-11</v>
      </c>
      <c r="J16" s="18">
        <f t="shared" si="0"/>
        <v>2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Pernička Pavel</v>
      </c>
      <c r="C17" s="11" t="s">
        <v>5</v>
      </c>
      <c r="D17" s="24" t="str">
        <f aca="true" t="shared" si="2" ref="D17:D22">IF(D14="","",D14)</f>
        <v>Křístek Jaroslav</v>
      </c>
      <c r="E17" s="58">
        <v>4</v>
      </c>
      <c r="F17" s="59">
        <v>6</v>
      </c>
      <c r="G17" s="59">
        <v>8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Růžička Filip</v>
      </c>
      <c r="C18" s="11" t="s">
        <v>2</v>
      </c>
      <c r="D18" s="24" t="str">
        <f t="shared" si="2"/>
        <v>Ryška Radek</v>
      </c>
      <c r="E18" s="58">
        <v>6</v>
      </c>
      <c r="F18" s="59">
        <v>6</v>
      </c>
      <c r="G18" s="59">
        <v>6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Pernička Jan</v>
      </c>
      <c r="C19" s="11" t="s">
        <v>6</v>
      </c>
      <c r="D19" s="24" t="str">
        <f t="shared" si="2"/>
        <v>Knedla Ondra</v>
      </c>
      <c r="E19" s="58">
        <v>8</v>
      </c>
      <c r="F19" s="59">
        <v>4</v>
      </c>
      <c r="G19" s="59">
        <v>3</v>
      </c>
      <c r="H19" s="59"/>
      <c r="I19" s="60"/>
      <c r="J19" s="18">
        <f t="shared" si="0"/>
        <v>3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Růžička Filip</v>
      </c>
      <c r="C20" s="11" t="s">
        <v>5</v>
      </c>
      <c r="D20" s="24" t="str">
        <f t="shared" si="2"/>
        <v>Křístek Jaroslav</v>
      </c>
      <c r="E20" s="58">
        <v>6</v>
      </c>
      <c r="F20" s="59">
        <v>-9</v>
      </c>
      <c r="G20" s="59">
        <v>8</v>
      </c>
      <c r="H20" s="59">
        <v>9</v>
      </c>
      <c r="I20" s="60"/>
      <c r="J20" s="18">
        <f t="shared" si="0"/>
        <v>3</v>
      </c>
      <c r="K20" s="3" t="s">
        <v>0</v>
      </c>
      <c r="L20" s="19">
        <f t="shared" si="1"/>
        <v>1</v>
      </c>
      <c r="M20" s="16"/>
      <c r="N20" s="12"/>
    </row>
    <row r="21" spans="1:14" ht="19.5" customHeight="1">
      <c r="A21" s="11" t="s">
        <v>1</v>
      </c>
      <c r="B21" s="22" t="str">
        <f>IF(B19="","",B19)</f>
        <v>Pernička Jan</v>
      </c>
      <c r="C21" s="11" t="s">
        <v>2</v>
      </c>
      <c r="D21" s="24" t="str">
        <f t="shared" si="2"/>
        <v>Ryška Radek</v>
      </c>
      <c r="E21" s="58">
        <v>4</v>
      </c>
      <c r="F21" s="59">
        <v>9</v>
      </c>
      <c r="G21" s="59">
        <v>3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Pernička Pavel</v>
      </c>
      <c r="C22" s="13" t="s">
        <v>6</v>
      </c>
      <c r="D22" s="25" t="str">
        <f t="shared" si="2"/>
        <v>Knedla Ondra</v>
      </c>
      <c r="E22" s="52">
        <v>7</v>
      </c>
      <c r="F22" s="53">
        <v>8</v>
      </c>
      <c r="G22" s="53">
        <v>5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9</v>
      </c>
      <c r="K26" s="10" t="s">
        <v>0</v>
      </c>
      <c r="L26" s="33">
        <f>IF(L13="","",COUNTIF(L13:L22,"=3"))</f>
        <v>1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29</v>
      </c>
      <c r="K28" s="10" t="s">
        <v>0</v>
      </c>
      <c r="L28" s="33">
        <f>IF(L13="","",SUM(L13:L22))</f>
        <v>6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374</v>
      </c>
      <c r="K30" s="10" t="s">
        <v>0</v>
      </c>
      <c r="L30" s="33">
        <f>IF(L13="","",(SUMIF(E13:I22,"&gt;=0")+11*COUNTIF(E13:I22,"&lt;0")))</f>
        <v>250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D16" sqref="D16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Tabulka!B7</f>
        <v>Šmoulové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4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Tabulka!B17</f>
        <v>Líšeň extended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6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89</v>
      </c>
      <c r="C13" s="75"/>
      <c r="D13" s="77" t="s">
        <v>73</v>
      </c>
      <c r="E13" s="78">
        <v>-9</v>
      </c>
      <c r="F13" s="79">
        <v>-5</v>
      </c>
      <c r="G13" s="79">
        <v>7</v>
      </c>
      <c r="H13" s="79">
        <v>11</v>
      </c>
      <c r="I13" s="80">
        <v>-7</v>
      </c>
      <c r="J13" s="81">
        <f aca="true" t="shared" si="0" ref="J13:J22">IF(B13="","",COUNTIF(E13:I13,"&gt;0"))</f>
        <v>2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109</v>
      </c>
      <c r="C14" s="26" t="s">
        <v>5</v>
      </c>
      <c r="D14" s="50" t="s">
        <v>43</v>
      </c>
      <c r="E14" s="55">
        <v>9</v>
      </c>
      <c r="F14" s="56">
        <v>-8</v>
      </c>
      <c r="G14" s="56">
        <v>-7</v>
      </c>
      <c r="H14" s="56">
        <v>-9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53</v>
      </c>
      <c r="C15" s="11" t="s">
        <v>2</v>
      </c>
      <c r="D15" s="51" t="s">
        <v>44</v>
      </c>
      <c r="E15" s="58">
        <v>-7</v>
      </c>
      <c r="F15" s="59">
        <v>-8</v>
      </c>
      <c r="G15" s="59">
        <v>9</v>
      </c>
      <c r="H15" s="59">
        <v>3</v>
      </c>
      <c r="I15" s="60">
        <v>-9</v>
      </c>
      <c r="J15" s="18">
        <f t="shared" si="0"/>
        <v>2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52</v>
      </c>
      <c r="C16" s="11" t="s">
        <v>6</v>
      </c>
      <c r="D16" s="51" t="s">
        <v>116</v>
      </c>
      <c r="E16" s="58">
        <v>8</v>
      </c>
      <c r="F16" s="59">
        <v>-9</v>
      </c>
      <c r="G16" s="59">
        <v>-10</v>
      </c>
      <c r="H16" s="59">
        <v>11</v>
      </c>
      <c r="I16" s="60">
        <v>-9</v>
      </c>
      <c r="J16" s="18">
        <f t="shared" si="0"/>
        <v>2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Mrkvan Mirek</v>
      </c>
      <c r="C17" s="11" t="s">
        <v>5</v>
      </c>
      <c r="D17" s="24" t="str">
        <f aca="true" t="shared" si="2" ref="D17:D22">IF(D14="","",D14)</f>
        <v>Hlaváč David</v>
      </c>
      <c r="E17" s="58">
        <v>3</v>
      </c>
      <c r="F17" s="59">
        <v>10</v>
      </c>
      <c r="G17" s="59">
        <v>-6</v>
      </c>
      <c r="H17" s="59">
        <v>7</v>
      </c>
      <c r="I17" s="60"/>
      <c r="J17" s="18">
        <f t="shared" si="0"/>
        <v>3</v>
      </c>
      <c r="K17" s="3" t="s">
        <v>0</v>
      </c>
      <c r="L17" s="19">
        <f t="shared" si="1"/>
        <v>1</v>
      </c>
      <c r="M17" s="16"/>
      <c r="N17" s="12"/>
    </row>
    <row r="18" spans="1:14" ht="19.5" customHeight="1">
      <c r="A18" s="11" t="s">
        <v>4</v>
      </c>
      <c r="B18" s="22" t="str">
        <f>IF(B16="","",B16)</f>
        <v>Hovězák Tomáš</v>
      </c>
      <c r="C18" s="11" t="s">
        <v>2</v>
      </c>
      <c r="D18" s="24" t="str">
        <f t="shared" si="2"/>
        <v>Traxler Jean</v>
      </c>
      <c r="E18" s="58">
        <v>9</v>
      </c>
      <c r="F18" s="59">
        <v>-5</v>
      </c>
      <c r="G18" s="59">
        <v>8</v>
      </c>
      <c r="H18" s="59">
        <v>-6</v>
      </c>
      <c r="I18" s="60">
        <v>-5</v>
      </c>
      <c r="J18" s="18">
        <f t="shared" si="0"/>
        <v>2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Kleinhampl Mirek</v>
      </c>
      <c r="C19" s="11" t="s">
        <v>6</v>
      </c>
      <c r="D19" s="24" t="str">
        <f t="shared" si="2"/>
        <v>Maliňák Petr</v>
      </c>
      <c r="E19" s="58">
        <v>8</v>
      </c>
      <c r="F19" s="59">
        <v>-2</v>
      </c>
      <c r="G19" s="59">
        <v>6</v>
      </c>
      <c r="H19" s="59">
        <v>12</v>
      </c>
      <c r="I19" s="60"/>
      <c r="J19" s="18">
        <f t="shared" si="0"/>
        <v>3</v>
      </c>
      <c r="K19" s="3" t="s">
        <v>0</v>
      </c>
      <c r="L19" s="19">
        <f t="shared" si="1"/>
        <v>1</v>
      </c>
      <c r="M19" s="16"/>
      <c r="N19" s="12"/>
    </row>
    <row r="20" spans="1:14" ht="19.5" customHeight="1">
      <c r="A20" s="11" t="s">
        <v>4</v>
      </c>
      <c r="B20" s="22" t="str">
        <f>IF(B18="","",B18)</f>
        <v>Hovězák Tomáš</v>
      </c>
      <c r="C20" s="11" t="s">
        <v>5</v>
      </c>
      <c r="D20" s="24" t="str">
        <f t="shared" si="2"/>
        <v>Hlaváč David</v>
      </c>
      <c r="E20" s="58">
        <v>8</v>
      </c>
      <c r="F20" s="59">
        <v>-8</v>
      </c>
      <c r="G20" s="59">
        <v>8</v>
      </c>
      <c r="H20" s="59">
        <v>8</v>
      </c>
      <c r="I20" s="60"/>
      <c r="J20" s="18">
        <f t="shared" si="0"/>
        <v>3</v>
      </c>
      <c r="K20" s="3" t="s">
        <v>0</v>
      </c>
      <c r="L20" s="19">
        <f t="shared" si="1"/>
        <v>1</v>
      </c>
      <c r="M20" s="16"/>
      <c r="N20" s="12"/>
    </row>
    <row r="21" spans="1:14" ht="19.5" customHeight="1">
      <c r="A21" s="11" t="s">
        <v>1</v>
      </c>
      <c r="B21" s="22" t="str">
        <f>IF(B19="","",B19)</f>
        <v>Kleinhampl Mirek</v>
      </c>
      <c r="C21" s="11" t="s">
        <v>2</v>
      </c>
      <c r="D21" s="24" t="str">
        <f t="shared" si="2"/>
        <v>Traxler Jean</v>
      </c>
      <c r="E21" s="58">
        <v>-8</v>
      </c>
      <c r="F21" s="59">
        <v>-5</v>
      </c>
      <c r="G21" s="59">
        <v>-6</v>
      </c>
      <c r="H21" s="59"/>
      <c r="I21" s="60"/>
      <c r="J21" s="18">
        <f t="shared" si="0"/>
        <v>0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Mrkvan Mirek</v>
      </c>
      <c r="C22" s="13" t="s">
        <v>6</v>
      </c>
      <c r="D22" s="25" t="str">
        <f t="shared" si="2"/>
        <v>Maliňák Petr</v>
      </c>
      <c r="E22" s="52">
        <v>6</v>
      </c>
      <c r="F22" s="53">
        <v>6</v>
      </c>
      <c r="G22" s="53">
        <v>-9</v>
      </c>
      <c r="H22" s="53">
        <v>7</v>
      </c>
      <c r="I22" s="54"/>
      <c r="J22" s="20">
        <f t="shared" si="0"/>
        <v>3</v>
      </c>
      <c r="K22" s="14" t="s">
        <v>0</v>
      </c>
      <c r="L22" s="21">
        <f t="shared" si="1"/>
        <v>1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4</v>
      </c>
      <c r="K26" s="10" t="s">
        <v>0</v>
      </c>
      <c r="L26" s="33">
        <f>IF(L13="","",COUNTIF(L13:L22,"=3"))</f>
        <v>6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21</v>
      </c>
      <c r="K28" s="10" t="s">
        <v>0</v>
      </c>
      <c r="L28" s="33">
        <f>IF(L13="","",SUM(L13:L22))</f>
        <v>22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388</v>
      </c>
      <c r="K30" s="10" t="s">
        <v>0</v>
      </c>
      <c r="L30" s="33">
        <f>IF(L13="","",(SUMIF(E13:I22,"&gt;=0")+11*COUNTIF(E13:I22,"&lt;0")))</f>
        <v>406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E21" sqref="E21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Tabulka!B11</f>
        <v>Sexi bonbónci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3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Tabulka!B13</f>
        <v>KST Mako Havířov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4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110</v>
      </c>
      <c r="C13" s="75"/>
      <c r="D13" s="77" t="s">
        <v>111</v>
      </c>
      <c r="E13" s="78">
        <v>-10</v>
      </c>
      <c r="F13" s="79">
        <v>0</v>
      </c>
      <c r="G13" s="79">
        <v>-9</v>
      </c>
      <c r="H13" s="79">
        <v>8</v>
      </c>
      <c r="I13" s="80">
        <v>-6</v>
      </c>
      <c r="J13" s="81">
        <f aca="true" t="shared" si="0" ref="J13:J22">IF(B13="","",COUNTIF(E13:I13,"&gt;0"))</f>
        <v>1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42</v>
      </c>
      <c r="C14" s="26" t="s">
        <v>5</v>
      </c>
      <c r="D14" s="50" t="s">
        <v>46</v>
      </c>
      <c r="E14" s="55">
        <v>-9</v>
      </c>
      <c r="F14" s="56">
        <v>9</v>
      </c>
      <c r="G14" s="56">
        <v>8</v>
      </c>
      <c r="H14" s="56">
        <v>10</v>
      </c>
      <c r="I14" s="57"/>
      <c r="J14" s="27">
        <f t="shared" si="0"/>
        <v>3</v>
      </c>
      <c r="K14" s="28" t="s">
        <v>0</v>
      </c>
      <c r="L14" s="29">
        <f t="shared" si="1"/>
        <v>1</v>
      </c>
      <c r="M14" s="30"/>
      <c r="N14" s="31"/>
    </row>
    <row r="15" spans="1:14" ht="19.5" customHeight="1">
      <c r="A15" s="11" t="s">
        <v>3</v>
      </c>
      <c r="B15" s="49" t="s">
        <v>112</v>
      </c>
      <c r="C15" s="11" t="s">
        <v>2</v>
      </c>
      <c r="D15" s="51" t="s">
        <v>48</v>
      </c>
      <c r="E15" s="58"/>
      <c r="F15" s="59"/>
      <c r="G15" s="59"/>
      <c r="H15" s="59"/>
      <c r="I15" s="60"/>
      <c r="J15" s="18">
        <f t="shared" si="0"/>
        <v>0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74</v>
      </c>
      <c r="C16" s="11" t="s">
        <v>6</v>
      </c>
      <c r="D16" s="51" t="s">
        <v>47</v>
      </c>
      <c r="E16" s="58">
        <v>-6</v>
      </c>
      <c r="F16" s="59">
        <v>-1</v>
      </c>
      <c r="G16" s="59">
        <v>-13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Randlyszek Aleš</v>
      </c>
      <c r="C17" s="11" t="s">
        <v>5</v>
      </c>
      <c r="D17" s="24" t="str">
        <f aca="true" t="shared" si="2" ref="D17:D22">IF(D14="","",D14)</f>
        <v>Holub Kamil</v>
      </c>
      <c r="E17" s="58"/>
      <c r="F17" s="59"/>
      <c r="G17" s="59"/>
      <c r="H17" s="59"/>
      <c r="I17" s="60"/>
      <c r="J17" s="18">
        <f t="shared" si="0"/>
        <v>0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Podaná Veronika</v>
      </c>
      <c r="C18" s="11" t="s">
        <v>2</v>
      </c>
      <c r="D18" s="24" t="str">
        <f t="shared" si="2"/>
        <v>Konya Ondra</v>
      </c>
      <c r="E18" s="58">
        <v>-3</v>
      </c>
      <c r="F18" s="59">
        <v>-3</v>
      </c>
      <c r="G18" s="59">
        <v>-7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Linka Víťa</v>
      </c>
      <c r="C19" s="11" t="s">
        <v>6</v>
      </c>
      <c r="D19" s="24" t="str">
        <f t="shared" si="2"/>
        <v>Šup Michal</v>
      </c>
      <c r="E19" s="58">
        <v>8</v>
      </c>
      <c r="F19" s="59">
        <v>8</v>
      </c>
      <c r="G19" s="59">
        <v>3</v>
      </c>
      <c r="H19" s="59"/>
      <c r="I19" s="60"/>
      <c r="J19" s="18">
        <f t="shared" si="0"/>
        <v>3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Podaná Veronika</v>
      </c>
      <c r="C20" s="11" t="s">
        <v>5</v>
      </c>
      <c r="D20" s="24" t="str">
        <f t="shared" si="2"/>
        <v>Holub Kamil</v>
      </c>
      <c r="E20" s="58">
        <v>-8</v>
      </c>
      <c r="F20" s="59">
        <v>-8</v>
      </c>
      <c r="G20" s="59">
        <v>-7</v>
      </c>
      <c r="H20" s="59"/>
      <c r="I20" s="60"/>
      <c r="J20" s="18">
        <f t="shared" si="0"/>
        <v>0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Linka Víťa</v>
      </c>
      <c r="C21" s="11" t="s">
        <v>2</v>
      </c>
      <c r="D21" s="24" t="str">
        <f t="shared" si="2"/>
        <v>Konya Ondra</v>
      </c>
      <c r="E21" s="58">
        <v>8</v>
      </c>
      <c r="F21" s="59">
        <v>-7</v>
      </c>
      <c r="G21" s="59">
        <v>8</v>
      </c>
      <c r="H21" s="59">
        <v>5</v>
      </c>
      <c r="I21" s="60"/>
      <c r="J21" s="18">
        <f t="shared" si="0"/>
        <v>3</v>
      </c>
      <c r="K21" s="3" t="s">
        <v>0</v>
      </c>
      <c r="L21" s="19">
        <f t="shared" si="1"/>
        <v>1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Randlyszek Aleš</v>
      </c>
      <c r="C22" s="13" t="s">
        <v>6</v>
      </c>
      <c r="D22" s="25" t="str">
        <f t="shared" si="2"/>
        <v>Šup Michal</v>
      </c>
      <c r="E22" s="52"/>
      <c r="F22" s="53"/>
      <c r="G22" s="53"/>
      <c r="H22" s="53"/>
      <c r="I22" s="54"/>
      <c r="J22" s="20">
        <f t="shared" si="0"/>
        <v>0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3</v>
      </c>
      <c r="K26" s="10" t="s">
        <v>0</v>
      </c>
      <c r="L26" s="33">
        <f>IF(L13="","",COUNTIF(L13:L22,"=3"))</f>
        <v>4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10</v>
      </c>
      <c r="K28" s="10" t="s">
        <v>0</v>
      </c>
      <c r="L28" s="33">
        <f>IF(L13="","",SUM(L13:L22))</f>
        <v>14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207</v>
      </c>
      <c r="K30" s="10" t="s">
        <v>0</v>
      </c>
      <c r="L30" s="33">
        <f>IF(L13="","",(SUMIF(E13:I22,"&gt;=0")+11*COUNTIF(E13:I22,"&lt;0")))</f>
        <v>229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Tabulka!B9</f>
        <v>Pouzdro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10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Tabulka!B19</f>
        <v>Lentilky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68</v>
      </c>
      <c r="C13" s="75"/>
      <c r="D13" s="77" t="s">
        <v>69</v>
      </c>
      <c r="E13" s="78">
        <v>4</v>
      </c>
      <c r="F13" s="79">
        <v>7</v>
      </c>
      <c r="G13" s="79">
        <v>9</v>
      </c>
      <c r="H13" s="79"/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0</v>
      </c>
      <c r="M13" s="83"/>
      <c r="N13" s="84"/>
    </row>
    <row r="14" spans="1:14" ht="19.5" customHeight="1">
      <c r="A14" s="26" t="s">
        <v>1</v>
      </c>
      <c r="B14" s="48" t="s">
        <v>56</v>
      </c>
      <c r="C14" s="26" t="s">
        <v>5</v>
      </c>
      <c r="D14" s="50" t="s">
        <v>70</v>
      </c>
      <c r="E14" s="55">
        <v>4</v>
      </c>
      <c r="F14" s="56">
        <v>7</v>
      </c>
      <c r="G14" s="56">
        <v>6</v>
      </c>
      <c r="H14" s="56"/>
      <c r="I14" s="57"/>
      <c r="J14" s="27">
        <f t="shared" si="0"/>
        <v>3</v>
      </c>
      <c r="K14" s="28" t="s">
        <v>0</v>
      </c>
      <c r="L14" s="29">
        <f t="shared" si="1"/>
        <v>0</v>
      </c>
      <c r="M14" s="30"/>
      <c r="N14" s="31"/>
    </row>
    <row r="15" spans="1:14" ht="19.5" customHeight="1">
      <c r="A15" s="11" t="s">
        <v>3</v>
      </c>
      <c r="B15" s="49" t="s">
        <v>55</v>
      </c>
      <c r="C15" s="11" t="s">
        <v>2</v>
      </c>
      <c r="D15" s="51" t="s">
        <v>71</v>
      </c>
      <c r="E15" s="58">
        <v>1</v>
      </c>
      <c r="F15" s="59">
        <v>7</v>
      </c>
      <c r="G15" s="59">
        <v>6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57</v>
      </c>
      <c r="C16" s="11" t="s">
        <v>6</v>
      </c>
      <c r="D16" s="51" t="s">
        <v>60</v>
      </c>
      <c r="E16" s="58">
        <v>3</v>
      </c>
      <c r="F16" s="59">
        <v>7</v>
      </c>
      <c r="G16" s="59">
        <v>10</v>
      </c>
      <c r="H16" s="59"/>
      <c r="I16" s="60"/>
      <c r="J16" s="18">
        <f t="shared" si="0"/>
        <v>3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Pernička Pavel</v>
      </c>
      <c r="C17" s="11" t="s">
        <v>5</v>
      </c>
      <c r="D17" s="24" t="str">
        <f aca="true" t="shared" si="2" ref="D17:D22">IF(D14="","",D14)</f>
        <v>Kvasňák Jiří</v>
      </c>
      <c r="E17" s="58">
        <v>8</v>
      </c>
      <c r="F17" s="59">
        <v>-9</v>
      </c>
      <c r="G17" s="59">
        <v>9</v>
      </c>
      <c r="H17" s="59">
        <v>5</v>
      </c>
      <c r="I17" s="60"/>
      <c r="J17" s="18">
        <f t="shared" si="0"/>
        <v>3</v>
      </c>
      <c r="K17" s="3" t="s">
        <v>0</v>
      </c>
      <c r="L17" s="19">
        <f t="shared" si="1"/>
        <v>1</v>
      </c>
      <c r="M17" s="16"/>
      <c r="N17" s="12"/>
    </row>
    <row r="18" spans="1:14" ht="19.5" customHeight="1">
      <c r="A18" s="11" t="s">
        <v>4</v>
      </c>
      <c r="B18" s="22" t="str">
        <f>IF(B16="","",B16)</f>
        <v>Růžička Filip</v>
      </c>
      <c r="C18" s="11" t="s">
        <v>2</v>
      </c>
      <c r="D18" s="24" t="str">
        <f t="shared" si="2"/>
        <v>Baldrman Ondřej</v>
      </c>
      <c r="E18" s="58">
        <v>13</v>
      </c>
      <c r="F18" s="59">
        <v>5</v>
      </c>
      <c r="G18" s="59">
        <v>5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Pernička Jan</v>
      </c>
      <c r="C19" s="11" t="s">
        <v>6</v>
      </c>
      <c r="D19" s="24" t="str">
        <f t="shared" si="2"/>
        <v>Vasko Jakub</v>
      </c>
      <c r="E19" s="58">
        <v>1</v>
      </c>
      <c r="F19" s="59">
        <v>7</v>
      </c>
      <c r="G19" s="59">
        <v>6</v>
      </c>
      <c r="H19" s="59"/>
      <c r="I19" s="60"/>
      <c r="J19" s="18">
        <f t="shared" si="0"/>
        <v>3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Růžička Filip</v>
      </c>
      <c r="C20" s="11" t="s">
        <v>5</v>
      </c>
      <c r="D20" s="24" t="str">
        <f t="shared" si="2"/>
        <v>Kvasňák Jiří</v>
      </c>
      <c r="E20" s="58">
        <v>4</v>
      </c>
      <c r="F20" s="59">
        <v>8</v>
      </c>
      <c r="G20" s="59">
        <v>7</v>
      </c>
      <c r="H20" s="59"/>
      <c r="I20" s="60"/>
      <c r="J20" s="18">
        <f t="shared" si="0"/>
        <v>3</v>
      </c>
      <c r="K20" s="3" t="s">
        <v>0</v>
      </c>
      <c r="L20" s="19">
        <f t="shared" si="1"/>
        <v>0</v>
      </c>
      <c r="M20" s="16"/>
      <c r="N20" s="12"/>
    </row>
    <row r="21" spans="1:14" ht="19.5" customHeight="1">
      <c r="A21" s="11" t="s">
        <v>1</v>
      </c>
      <c r="B21" s="22" t="str">
        <f>IF(B19="","",B19)</f>
        <v>Pernička Jan</v>
      </c>
      <c r="C21" s="11" t="s">
        <v>2</v>
      </c>
      <c r="D21" s="24" t="str">
        <f t="shared" si="2"/>
        <v>Baldrman Ondřej</v>
      </c>
      <c r="E21" s="58">
        <v>2</v>
      </c>
      <c r="F21" s="59">
        <v>5</v>
      </c>
      <c r="G21" s="59">
        <v>9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Pernička Pavel</v>
      </c>
      <c r="C22" s="13" t="s">
        <v>6</v>
      </c>
      <c r="D22" s="25" t="str">
        <f t="shared" si="2"/>
        <v>Vasko Jakub</v>
      </c>
      <c r="E22" s="52">
        <v>5</v>
      </c>
      <c r="F22" s="53">
        <v>2</v>
      </c>
      <c r="G22" s="53">
        <v>5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10</v>
      </c>
      <c r="K26" s="10" t="s">
        <v>0</v>
      </c>
      <c r="L26" s="33">
        <f>IF(L13="","",COUNTIF(L13:L22,"=3"))</f>
        <v>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30</v>
      </c>
      <c r="K28" s="10" t="s">
        <v>0</v>
      </c>
      <c r="L28" s="33">
        <f>IF(L13="","",SUM(L13:L22))</f>
        <v>1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339</v>
      </c>
      <c r="K30" s="10" t="s">
        <v>0</v>
      </c>
      <c r="L30" s="33">
        <f>IF(L13="","",(SUMIF(E13:I22,"&gt;=0")+11*COUNTIF(E13:I22,"&lt;0")))</f>
        <v>188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E13" sqref="E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Tabulka!B17</f>
        <v>Líšeň extended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Tabulka!B9</f>
        <v>Pouzdro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73</v>
      </c>
      <c r="C13" s="75"/>
      <c r="D13" s="77" t="s">
        <v>120</v>
      </c>
      <c r="E13" s="78"/>
      <c r="F13" s="79"/>
      <c r="G13" s="79"/>
      <c r="H13" s="79"/>
      <c r="I13" s="80"/>
      <c r="J13" s="81">
        <f aca="true" t="shared" si="0" ref="J13:J22">IF(B13="","",COUNTIF(E13:I13,"&gt;0"))</f>
        <v>0</v>
      </c>
      <c r="K13" s="10" t="s">
        <v>0</v>
      </c>
      <c r="L13" s="82">
        <f aca="true" t="shared" si="1" ref="L13:L22">IF(D13="","",COUNTIF(E13:I13,"&lt;0"))</f>
        <v>0</v>
      </c>
      <c r="M13" s="83"/>
      <c r="N13" s="84"/>
    </row>
    <row r="14" spans="1:14" ht="19.5" customHeight="1">
      <c r="A14" s="26" t="s">
        <v>1</v>
      </c>
      <c r="B14" s="48" t="s">
        <v>43</v>
      </c>
      <c r="C14" s="26" t="s">
        <v>5</v>
      </c>
      <c r="D14" s="50" t="s">
        <v>121</v>
      </c>
      <c r="E14" s="55"/>
      <c r="F14" s="56"/>
      <c r="G14" s="56"/>
      <c r="H14" s="56"/>
      <c r="I14" s="57"/>
      <c r="J14" s="27">
        <f t="shared" si="0"/>
        <v>0</v>
      </c>
      <c r="K14" s="28" t="s">
        <v>0</v>
      </c>
      <c r="L14" s="29">
        <f t="shared" si="1"/>
        <v>0</v>
      </c>
      <c r="M14" s="30"/>
      <c r="N14" s="31"/>
    </row>
    <row r="15" spans="1:14" ht="19.5" customHeight="1">
      <c r="A15" s="11" t="s">
        <v>3</v>
      </c>
      <c r="B15" s="49" t="s">
        <v>116</v>
      </c>
      <c r="C15" s="11" t="s">
        <v>2</v>
      </c>
      <c r="D15" s="51" t="s">
        <v>99</v>
      </c>
      <c r="E15" s="58"/>
      <c r="F15" s="59"/>
      <c r="G15" s="59"/>
      <c r="H15" s="59"/>
      <c r="I15" s="60"/>
      <c r="J15" s="18">
        <f t="shared" si="0"/>
        <v>0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44</v>
      </c>
      <c r="C16" s="11" t="s">
        <v>6</v>
      </c>
      <c r="D16" s="51" t="s">
        <v>57</v>
      </c>
      <c r="E16" s="58"/>
      <c r="F16" s="59"/>
      <c r="G16" s="59"/>
      <c r="H16" s="59"/>
      <c r="I16" s="60"/>
      <c r="J16" s="18">
        <f t="shared" si="0"/>
        <v>0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Maliňák Petr</v>
      </c>
      <c r="C17" s="11" t="s">
        <v>5</v>
      </c>
      <c r="D17" s="24" t="str">
        <f aca="true" t="shared" si="2" ref="D17:D22">IF(D14="","",D14)</f>
        <v>Pernička J. </v>
      </c>
      <c r="E17" s="58"/>
      <c r="F17" s="59"/>
      <c r="G17" s="59"/>
      <c r="H17" s="59"/>
      <c r="I17" s="60"/>
      <c r="J17" s="18">
        <f t="shared" si="0"/>
        <v>0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Traxler Jean</v>
      </c>
      <c r="C18" s="11" t="s">
        <v>2</v>
      </c>
      <c r="D18" s="24" t="str">
        <f t="shared" si="2"/>
        <v>Pernička P.</v>
      </c>
      <c r="E18" s="58"/>
      <c r="F18" s="59"/>
      <c r="G18" s="59"/>
      <c r="H18" s="59"/>
      <c r="I18" s="60"/>
      <c r="J18" s="18">
        <f t="shared" si="0"/>
        <v>0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Hlaváč David</v>
      </c>
      <c r="C19" s="11" t="s">
        <v>6</v>
      </c>
      <c r="D19" s="24" t="str">
        <f t="shared" si="2"/>
        <v>Růžička Filip</v>
      </c>
      <c r="E19" s="58"/>
      <c r="F19" s="59"/>
      <c r="G19" s="59"/>
      <c r="H19" s="59"/>
      <c r="I19" s="60"/>
      <c r="J19" s="18">
        <f t="shared" si="0"/>
        <v>0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Traxler Jean</v>
      </c>
      <c r="C20" s="11" t="s">
        <v>5</v>
      </c>
      <c r="D20" s="24" t="str">
        <f t="shared" si="2"/>
        <v>Pernička J. </v>
      </c>
      <c r="E20" s="58"/>
      <c r="F20" s="59"/>
      <c r="G20" s="59"/>
      <c r="H20" s="59"/>
      <c r="I20" s="60"/>
      <c r="J20" s="18">
        <f t="shared" si="0"/>
        <v>0</v>
      </c>
      <c r="K20" s="3" t="s">
        <v>0</v>
      </c>
      <c r="L20" s="19">
        <f t="shared" si="1"/>
        <v>0</v>
      </c>
      <c r="M20" s="16"/>
      <c r="N20" s="12"/>
    </row>
    <row r="21" spans="1:14" ht="19.5" customHeight="1">
      <c r="A21" s="11" t="s">
        <v>1</v>
      </c>
      <c r="B21" s="22" t="str">
        <f>IF(B19="","",B19)</f>
        <v>Hlaváč David</v>
      </c>
      <c r="C21" s="11" t="s">
        <v>2</v>
      </c>
      <c r="D21" s="24" t="str">
        <f t="shared" si="2"/>
        <v>Pernička P.</v>
      </c>
      <c r="E21" s="58"/>
      <c r="F21" s="59"/>
      <c r="G21" s="59"/>
      <c r="H21" s="59"/>
      <c r="I21" s="60"/>
      <c r="J21" s="18">
        <f t="shared" si="0"/>
        <v>0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Maliňák Petr</v>
      </c>
      <c r="C22" s="13" t="s">
        <v>6</v>
      </c>
      <c r="D22" s="25" t="str">
        <f t="shared" si="2"/>
        <v>Růžička Filip</v>
      </c>
      <c r="E22" s="52"/>
      <c r="F22" s="53"/>
      <c r="G22" s="53"/>
      <c r="H22" s="53"/>
      <c r="I22" s="54"/>
      <c r="J22" s="20">
        <f t="shared" si="0"/>
        <v>0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0</v>
      </c>
      <c r="K26" s="10" t="s">
        <v>0</v>
      </c>
      <c r="L26" s="33">
        <f>IF(L13="","",COUNTIF(L13:L22,"=3"))</f>
        <v>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0</v>
      </c>
      <c r="K28" s="10" t="s">
        <v>0</v>
      </c>
      <c r="L28" s="33">
        <f>IF(L13="","",SUM(L13:L22))</f>
        <v>0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0</v>
      </c>
      <c r="K30" s="10" t="s">
        <v>0</v>
      </c>
      <c r="L30" s="33">
        <f>IF(L13="","",(SUMIF(E13:I22,"&gt;=0")+11*COUNTIF(E13:I22,"&lt;0")))</f>
        <v>0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H14" sqref="H14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Tabulka!B15</f>
        <v>Kosmik 1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6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Tabulka!B11</f>
        <v>Sexi bonbónci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4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77</v>
      </c>
      <c r="C13" s="75"/>
      <c r="D13" s="77" t="s">
        <v>88</v>
      </c>
      <c r="E13" s="78">
        <v>-8</v>
      </c>
      <c r="F13" s="79">
        <v>-3</v>
      </c>
      <c r="G13" s="79">
        <v>9</v>
      </c>
      <c r="H13" s="79">
        <v>-10</v>
      </c>
      <c r="I13" s="80"/>
      <c r="J13" s="81">
        <f aca="true" t="shared" si="0" ref="J13:J22">IF(B13="","",COUNTIF(E13:I13,"&gt;0"))</f>
        <v>1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50</v>
      </c>
      <c r="C14" s="26" t="s">
        <v>5</v>
      </c>
      <c r="D14" s="50" t="s">
        <v>42</v>
      </c>
      <c r="E14" s="55">
        <v>-8</v>
      </c>
      <c r="F14" s="56">
        <v>6</v>
      </c>
      <c r="G14" s="56">
        <v>-9</v>
      </c>
      <c r="H14" s="56">
        <v>-8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91</v>
      </c>
      <c r="C15" s="11" t="s">
        <v>2</v>
      </c>
      <c r="D15" s="51" t="s">
        <v>75</v>
      </c>
      <c r="E15" s="58">
        <v>3</v>
      </c>
      <c r="F15" s="59">
        <v>5</v>
      </c>
      <c r="G15" s="59">
        <v>4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49</v>
      </c>
      <c r="C16" s="11" t="s">
        <v>6</v>
      </c>
      <c r="D16" s="51" t="s">
        <v>74</v>
      </c>
      <c r="E16" s="58">
        <v>9</v>
      </c>
      <c r="F16" s="59">
        <v>-9</v>
      </c>
      <c r="G16" s="59">
        <v>9</v>
      </c>
      <c r="H16" s="59">
        <v>9</v>
      </c>
      <c r="I16" s="60"/>
      <c r="J16" s="18">
        <f t="shared" si="0"/>
        <v>3</v>
      </c>
      <c r="K16" s="3" t="s">
        <v>0</v>
      </c>
      <c r="L16" s="19">
        <f t="shared" si="1"/>
        <v>1</v>
      </c>
      <c r="M16" s="16"/>
      <c r="N16" s="12"/>
    </row>
    <row r="17" spans="1:14" ht="19.5" customHeight="1">
      <c r="A17" s="11" t="s">
        <v>3</v>
      </c>
      <c r="B17" s="22" t="str">
        <f>IF(B15="","",B15)</f>
        <v>Křístek Jarda</v>
      </c>
      <c r="C17" s="11" t="s">
        <v>5</v>
      </c>
      <c r="D17" s="24" t="str">
        <f aca="true" t="shared" si="2" ref="D17:D22">IF(D14="","",D14)</f>
        <v>Linka Víťa</v>
      </c>
      <c r="E17" s="58">
        <v>-6</v>
      </c>
      <c r="F17" s="59">
        <v>-9</v>
      </c>
      <c r="G17" s="59">
        <v>-3</v>
      </c>
      <c r="H17" s="59"/>
      <c r="I17" s="60"/>
      <c r="J17" s="18">
        <f t="shared" si="0"/>
        <v>0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Ryška Radek</v>
      </c>
      <c r="C18" s="11" t="s">
        <v>2</v>
      </c>
      <c r="D18" s="24" t="str">
        <f t="shared" si="2"/>
        <v>Randliszek Aleš</v>
      </c>
      <c r="E18" s="58">
        <v>5</v>
      </c>
      <c r="F18" s="59">
        <v>4</v>
      </c>
      <c r="G18" s="59">
        <v>2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Knedla Ondra</v>
      </c>
      <c r="C19" s="11" t="s">
        <v>6</v>
      </c>
      <c r="D19" s="24" t="str">
        <f t="shared" si="2"/>
        <v>Podaná Veronika</v>
      </c>
      <c r="E19" s="58">
        <v>7</v>
      </c>
      <c r="F19" s="59">
        <v>9</v>
      </c>
      <c r="G19" s="59">
        <v>6</v>
      </c>
      <c r="H19" s="59"/>
      <c r="I19" s="60"/>
      <c r="J19" s="18">
        <f t="shared" si="0"/>
        <v>3</v>
      </c>
      <c r="K19" s="3" t="s">
        <v>0</v>
      </c>
      <c r="L19" s="19">
        <f t="shared" si="1"/>
        <v>0</v>
      </c>
      <c r="M19" s="16"/>
      <c r="N19" s="12"/>
    </row>
    <row r="20" spans="1:14" ht="19.5" customHeight="1">
      <c r="A20" s="11" t="s">
        <v>4</v>
      </c>
      <c r="B20" s="22" t="str">
        <f>IF(B18="","",B18)</f>
        <v>Ryška Radek</v>
      </c>
      <c r="C20" s="11" t="s">
        <v>5</v>
      </c>
      <c r="D20" s="24" t="str">
        <f t="shared" si="2"/>
        <v>Linka Víťa</v>
      </c>
      <c r="E20" s="58">
        <v>6</v>
      </c>
      <c r="F20" s="59">
        <v>-4</v>
      </c>
      <c r="G20" s="59">
        <v>9</v>
      </c>
      <c r="H20" s="59">
        <v>-4</v>
      </c>
      <c r="I20" s="60">
        <v>-8</v>
      </c>
      <c r="J20" s="18">
        <f t="shared" si="0"/>
        <v>2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Knedla Ondra</v>
      </c>
      <c r="C21" s="11" t="s">
        <v>2</v>
      </c>
      <c r="D21" s="24" t="str">
        <f t="shared" si="2"/>
        <v>Randliszek Aleš</v>
      </c>
      <c r="E21" s="58">
        <v>7</v>
      </c>
      <c r="F21" s="59">
        <v>6</v>
      </c>
      <c r="G21" s="59">
        <v>6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Křístek Jarda</v>
      </c>
      <c r="C22" s="13" t="s">
        <v>6</v>
      </c>
      <c r="D22" s="25" t="str">
        <f t="shared" si="2"/>
        <v>Podaná Veronika</v>
      </c>
      <c r="E22" s="52">
        <v>7</v>
      </c>
      <c r="F22" s="53">
        <v>8</v>
      </c>
      <c r="G22" s="53">
        <v>7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6</v>
      </c>
      <c r="K26" s="10" t="s">
        <v>0</v>
      </c>
      <c r="L26" s="33">
        <f>IF(L13="","",COUNTIF(L13:L22,"=3"))</f>
        <v>4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22</v>
      </c>
      <c r="K28" s="10" t="s">
        <v>0</v>
      </c>
      <c r="L28" s="33">
        <f>IF(L13="","",SUM(L13:L22))</f>
        <v>13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331</v>
      </c>
      <c r="K30" s="10" t="s">
        <v>0</v>
      </c>
      <c r="L30" s="33">
        <f>IF(L13="","",(SUMIF(E13:I22,"&gt;=0")+11*COUNTIF(E13:I22,"&lt;0")))</f>
        <v>286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I13" sqref="I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Tabulka!B19</f>
        <v>Lentilky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3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Tabulka!B7</f>
        <v>Šmoulové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7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69</v>
      </c>
      <c r="C13" s="75"/>
      <c r="D13" s="77" t="s">
        <v>89</v>
      </c>
      <c r="E13" s="78">
        <v>-6</v>
      </c>
      <c r="F13" s="79">
        <v>8</v>
      </c>
      <c r="G13" s="79">
        <v>6</v>
      </c>
      <c r="H13" s="79">
        <v>4</v>
      </c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1</v>
      </c>
      <c r="M13" s="83"/>
      <c r="N13" s="84"/>
    </row>
    <row r="14" spans="1:14" ht="19.5" customHeight="1">
      <c r="A14" s="26" t="s">
        <v>1</v>
      </c>
      <c r="B14" s="48" t="s">
        <v>60</v>
      </c>
      <c r="C14" s="26" t="s">
        <v>5</v>
      </c>
      <c r="D14" s="50" t="s">
        <v>117</v>
      </c>
      <c r="E14" s="55">
        <v>-8</v>
      </c>
      <c r="F14" s="56">
        <v>8</v>
      </c>
      <c r="G14" s="56">
        <v>-5</v>
      </c>
      <c r="H14" s="56">
        <v>8</v>
      </c>
      <c r="I14" s="57">
        <v>-8</v>
      </c>
      <c r="J14" s="27">
        <f t="shared" si="0"/>
        <v>2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70</v>
      </c>
      <c r="C15" s="11" t="s">
        <v>2</v>
      </c>
      <c r="D15" s="51" t="s">
        <v>118</v>
      </c>
      <c r="E15" s="58">
        <v>-6</v>
      </c>
      <c r="F15" s="59">
        <v>-9</v>
      </c>
      <c r="G15" s="59">
        <v>7</v>
      </c>
      <c r="H15" s="59">
        <v>4</v>
      </c>
      <c r="I15" s="60">
        <v>4</v>
      </c>
      <c r="J15" s="18">
        <f t="shared" si="0"/>
        <v>3</v>
      </c>
      <c r="K15" s="3" t="s">
        <v>0</v>
      </c>
      <c r="L15" s="19">
        <f t="shared" si="1"/>
        <v>2</v>
      </c>
      <c r="M15" s="16"/>
      <c r="N15" s="12"/>
    </row>
    <row r="16" spans="1:14" ht="19.5" customHeight="1">
      <c r="A16" s="11" t="s">
        <v>4</v>
      </c>
      <c r="B16" s="49" t="s">
        <v>71</v>
      </c>
      <c r="C16" s="11" t="s">
        <v>6</v>
      </c>
      <c r="D16" s="51" t="s">
        <v>119</v>
      </c>
      <c r="E16" s="58">
        <v>-10</v>
      </c>
      <c r="F16" s="59">
        <v>-11</v>
      </c>
      <c r="G16" s="59">
        <v>-3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Kvasňák Jiří</v>
      </c>
      <c r="C17" s="11" t="s">
        <v>5</v>
      </c>
      <c r="D17" s="24" t="str">
        <f aca="true" t="shared" si="2" ref="D17:D22">IF(D14="","",D14)</f>
        <v>Kleinhampl Mirda</v>
      </c>
      <c r="E17" s="58">
        <v>3</v>
      </c>
      <c r="F17" s="59">
        <v>8</v>
      </c>
      <c r="G17" s="59">
        <v>5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Baldrman Ondřej</v>
      </c>
      <c r="C18" s="11" t="s">
        <v>2</v>
      </c>
      <c r="D18" s="24" t="str">
        <f t="shared" si="2"/>
        <v>Mrkvan Mirda</v>
      </c>
      <c r="E18" s="58">
        <v>-9</v>
      </c>
      <c r="F18" s="59">
        <v>8</v>
      </c>
      <c r="G18" s="59">
        <v>-7</v>
      </c>
      <c r="H18" s="59">
        <v>-9</v>
      </c>
      <c r="I18" s="60"/>
      <c r="J18" s="18">
        <f t="shared" si="0"/>
        <v>1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Vasko Jakub</v>
      </c>
      <c r="C19" s="11" t="s">
        <v>6</v>
      </c>
      <c r="D19" s="24" t="str">
        <f t="shared" si="2"/>
        <v>Hovězák Tomík</v>
      </c>
      <c r="E19" s="58">
        <v>-6</v>
      </c>
      <c r="F19" s="59">
        <v>8</v>
      </c>
      <c r="G19" s="59">
        <v>-9</v>
      </c>
      <c r="H19" s="59">
        <v>-10</v>
      </c>
      <c r="I19" s="60"/>
      <c r="J19" s="18">
        <f t="shared" si="0"/>
        <v>1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Baldrman Ondřej</v>
      </c>
      <c r="C20" s="11" t="s">
        <v>5</v>
      </c>
      <c r="D20" s="24" t="str">
        <f t="shared" si="2"/>
        <v>Kleinhampl Mirda</v>
      </c>
      <c r="E20" s="58">
        <v>-8</v>
      </c>
      <c r="F20" s="59">
        <v>9</v>
      </c>
      <c r="G20" s="59">
        <v>-9</v>
      </c>
      <c r="H20" s="59">
        <v>8</v>
      </c>
      <c r="I20" s="60">
        <v>-9</v>
      </c>
      <c r="J20" s="18">
        <f t="shared" si="0"/>
        <v>2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Vasko Jakub</v>
      </c>
      <c r="C21" s="11" t="s">
        <v>2</v>
      </c>
      <c r="D21" s="24" t="str">
        <f t="shared" si="2"/>
        <v>Mrkvan Mirda</v>
      </c>
      <c r="E21" s="58">
        <v>9</v>
      </c>
      <c r="F21" s="59">
        <v>-10</v>
      </c>
      <c r="G21" s="59">
        <v>-8</v>
      </c>
      <c r="H21" s="59">
        <v>-7</v>
      </c>
      <c r="I21" s="60"/>
      <c r="J21" s="18">
        <f t="shared" si="0"/>
        <v>1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Kvasňák Jiří</v>
      </c>
      <c r="C22" s="13" t="s">
        <v>6</v>
      </c>
      <c r="D22" s="25" t="str">
        <f t="shared" si="2"/>
        <v>Hovězák Tomík</v>
      </c>
      <c r="E22" s="52">
        <v>-8</v>
      </c>
      <c r="F22" s="53">
        <v>9</v>
      </c>
      <c r="G22" s="53">
        <v>-8</v>
      </c>
      <c r="H22" s="53">
        <v>-10</v>
      </c>
      <c r="I22" s="54"/>
      <c r="J22" s="20">
        <f t="shared" si="0"/>
        <v>1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3</v>
      </c>
      <c r="K26" s="10" t="s">
        <v>0</v>
      </c>
      <c r="L26" s="33">
        <f>IF(L13="","",COUNTIF(L13:L22,"=3"))</f>
        <v>7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17</v>
      </c>
      <c r="K28" s="10" t="s">
        <v>0</v>
      </c>
      <c r="L28" s="33">
        <f>IF(L13="","",SUM(L13:L22))</f>
        <v>24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380</v>
      </c>
      <c r="K30" s="10" t="s">
        <v>0</v>
      </c>
      <c r="L30" s="33">
        <f>IF(L13="","",(SUMIF(E13:I22,"&gt;=0")+11*COUNTIF(E13:I22,"&lt;0")))</f>
        <v>380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Tabulka!B11</f>
        <v>Sexi bonbónci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4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Tabulka!B17</f>
        <v>Líšeň extended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6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72</v>
      </c>
      <c r="C13" s="75"/>
      <c r="D13" s="77" t="s">
        <v>73</v>
      </c>
      <c r="E13" s="78">
        <v>-8</v>
      </c>
      <c r="F13" s="79">
        <v>-9</v>
      </c>
      <c r="G13" s="79">
        <v>7</v>
      </c>
      <c r="H13" s="79">
        <v>-9</v>
      </c>
      <c r="I13" s="80"/>
      <c r="J13" s="81">
        <f aca="true" t="shared" si="0" ref="J13:J22">IF(B13="","",COUNTIF(E13:I13,"&gt;0"))</f>
        <v>1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74</v>
      </c>
      <c r="C14" s="26" t="s">
        <v>5</v>
      </c>
      <c r="D14" s="50" t="s">
        <v>43</v>
      </c>
      <c r="E14" s="55">
        <v>-8</v>
      </c>
      <c r="F14" s="56">
        <v>-9</v>
      </c>
      <c r="G14" s="56">
        <v>-4</v>
      </c>
      <c r="H14" s="56">
        <v>9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75</v>
      </c>
      <c r="C15" s="11" t="s">
        <v>2</v>
      </c>
      <c r="D15" s="51" t="s">
        <v>44</v>
      </c>
      <c r="E15" s="58">
        <v>-2</v>
      </c>
      <c r="F15" s="59">
        <v>-3</v>
      </c>
      <c r="G15" s="59">
        <v>-5</v>
      </c>
      <c r="H15" s="59"/>
      <c r="I15" s="60"/>
      <c r="J15" s="18">
        <f t="shared" si="0"/>
        <v>0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42</v>
      </c>
      <c r="C16" s="11" t="s">
        <v>6</v>
      </c>
      <c r="D16" s="51" t="s">
        <v>45</v>
      </c>
      <c r="E16" s="58">
        <v>7</v>
      </c>
      <c r="F16" s="59">
        <v>4</v>
      </c>
      <c r="G16" s="59">
        <v>10</v>
      </c>
      <c r="H16" s="59"/>
      <c r="I16" s="60"/>
      <c r="J16" s="18">
        <f t="shared" si="0"/>
        <v>3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Randliszek Aleš</v>
      </c>
      <c r="C17" s="11" t="s">
        <v>5</v>
      </c>
      <c r="D17" s="24" t="str">
        <f aca="true" t="shared" si="2" ref="D17:D22">IF(D14="","",D14)</f>
        <v>Hlaváč David</v>
      </c>
      <c r="E17" s="58">
        <v>-1</v>
      </c>
      <c r="F17" s="59">
        <v>-4</v>
      </c>
      <c r="G17" s="59">
        <v>-4</v>
      </c>
      <c r="H17" s="59"/>
      <c r="I17" s="60"/>
      <c r="J17" s="18">
        <f t="shared" si="0"/>
        <v>0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Linka Víťa</v>
      </c>
      <c r="C18" s="11" t="s">
        <v>2</v>
      </c>
      <c r="D18" s="24" t="str">
        <f t="shared" si="2"/>
        <v>Traxler Jean</v>
      </c>
      <c r="E18" s="58">
        <v>-4</v>
      </c>
      <c r="F18" s="59">
        <v>-3</v>
      </c>
      <c r="G18" s="59">
        <v>-6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Podaná Veronika</v>
      </c>
      <c r="C19" s="11" t="s">
        <v>6</v>
      </c>
      <c r="D19" s="24" t="str">
        <f t="shared" si="2"/>
        <v>Vinklerová Míša</v>
      </c>
      <c r="E19" s="58">
        <v>6</v>
      </c>
      <c r="F19" s="59">
        <v>8</v>
      </c>
      <c r="G19" s="59">
        <v>-7</v>
      </c>
      <c r="H19" s="59">
        <v>-9</v>
      </c>
      <c r="I19" s="60">
        <v>6</v>
      </c>
      <c r="J19" s="18">
        <f t="shared" si="0"/>
        <v>3</v>
      </c>
      <c r="K19" s="3" t="s">
        <v>0</v>
      </c>
      <c r="L19" s="19">
        <f t="shared" si="1"/>
        <v>2</v>
      </c>
      <c r="M19" s="16"/>
      <c r="N19" s="12"/>
    </row>
    <row r="20" spans="1:14" ht="19.5" customHeight="1">
      <c r="A20" s="11" t="s">
        <v>4</v>
      </c>
      <c r="B20" s="22" t="str">
        <f>IF(B18="","",B18)</f>
        <v>Linka Víťa</v>
      </c>
      <c r="C20" s="11" t="s">
        <v>5</v>
      </c>
      <c r="D20" s="24" t="str">
        <f t="shared" si="2"/>
        <v>Hlaváč David</v>
      </c>
      <c r="E20" s="58">
        <v>7</v>
      </c>
      <c r="F20" s="59">
        <v>6</v>
      </c>
      <c r="G20" s="59">
        <v>-3</v>
      </c>
      <c r="H20" s="59">
        <v>6</v>
      </c>
      <c r="I20" s="60"/>
      <c r="J20" s="18">
        <f t="shared" si="0"/>
        <v>3</v>
      </c>
      <c r="K20" s="3" t="s">
        <v>0</v>
      </c>
      <c r="L20" s="19">
        <f t="shared" si="1"/>
        <v>1</v>
      </c>
      <c r="M20" s="16"/>
      <c r="N20" s="12"/>
    </row>
    <row r="21" spans="1:14" ht="19.5" customHeight="1">
      <c r="A21" s="11" t="s">
        <v>1</v>
      </c>
      <c r="B21" s="22" t="str">
        <f>IF(B19="","",B19)</f>
        <v>Podaná Veronika</v>
      </c>
      <c r="C21" s="11" t="s">
        <v>2</v>
      </c>
      <c r="D21" s="24" t="str">
        <f t="shared" si="2"/>
        <v>Traxler Jean</v>
      </c>
      <c r="E21" s="58">
        <v>8</v>
      </c>
      <c r="F21" s="59">
        <v>9</v>
      </c>
      <c r="G21" s="59">
        <v>-10</v>
      </c>
      <c r="H21" s="59">
        <v>-9</v>
      </c>
      <c r="I21" s="60">
        <v>7</v>
      </c>
      <c r="J21" s="18">
        <f t="shared" si="0"/>
        <v>3</v>
      </c>
      <c r="K21" s="3" t="s">
        <v>0</v>
      </c>
      <c r="L21" s="19">
        <f t="shared" si="1"/>
        <v>2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Randliszek Aleš</v>
      </c>
      <c r="C22" s="13" t="s">
        <v>6</v>
      </c>
      <c r="D22" s="25" t="str">
        <f t="shared" si="2"/>
        <v>Vinklerová Míša</v>
      </c>
      <c r="E22" s="52">
        <v>-1</v>
      </c>
      <c r="F22" s="53">
        <v>-8</v>
      </c>
      <c r="G22" s="53">
        <v>-6</v>
      </c>
      <c r="H22" s="53"/>
      <c r="I22" s="54"/>
      <c r="J22" s="20">
        <f t="shared" si="0"/>
        <v>0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4</v>
      </c>
      <c r="K26" s="10" t="s">
        <v>0</v>
      </c>
      <c r="L26" s="33">
        <f>IF(L13="","",COUNTIF(L13:L22,"=3"))</f>
        <v>6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14</v>
      </c>
      <c r="K28" s="10" t="s">
        <v>0</v>
      </c>
      <c r="L28" s="33">
        <f>IF(L13="","",SUM(L13:L22))</f>
        <v>23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286</v>
      </c>
      <c r="K30" s="10" t="s">
        <v>0</v>
      </c>
      <c r="L30" s="33">
        <f>IF(L13="","",(SUMIF(E13:I22,"&gt;=0")+11*COUNTIF(E13:I22,"&lt;0")))</f>
        <v>353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E13" sqref="E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Tabulka!B13</f>
        <v>KST Mako Havířov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Tabulka!B15</f>
        <v>Kosmik 1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10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76</v>
      </c>
      <c r="C13" s="75"/>
      <c r="D13" s="77" t="s">
        <v>77</v>
      </c>
      <c r="E13" s="78">
        <v>-9</v>
      </c>
      <c r="F13" s="79">
        <v>9</v>
      </c>
      <c r="G13" s="79">
        <v>-13</v>
      </c>
      <c r="H13" s="79">
        <v>-3</v>
      </c>
      <c r="I13" s="80"/>
      <c r="J13" s="81">
        <f aca="true" t="shared" si="0" ref="J13:J22">IF(B13="","",COUNTIF(E13:I13,"&gt;0"))</f>
        <v>1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46</v>
      </c>
      <c r="C14" s="26" t="s">
        <v>5</v>
      </c>
      <c r="D14" s="50" t="s">
        <v>50</v>
      </c>
      <c r="E14" s="55">
        <v>-9</v>
      </c>
      <c r="F14" s="56">
        <v>6</v>
      </c>
      <c r="G14" s="56">
        <v>-6</v>
      </c>
      <c r="H14" s="56">
        <v>-8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47</v>
      </c>
      <c r="C15" s="11" t="s">
        <v>2</v>
      </c>
      <c r="D15" s="51" t="s">
        <v>49</v>
      </c>
      <c r="E15" s="58">
        <v>-8</v>
      </c>
      <c r="F15" s="59">
        <v>-12</v>
      </c>
      <c r="G15" s="59">
        <v>-7</v>
      </c>
      <c r="H15" s="59"/>
      <c r="I15" s="60"/>
      <c r="J15" s="18">
        <f t="shared" si="0"/>
        <v>0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48</v>
      </c>
      <c r="C16" s="11" t="s">
        <v>6</v>
      </c>
      <c r="D16" s="51" t="s">
        <v>51</v>
      </c>
      <c r="E16" s="58">
        <v>-9</v>
      </c>
      <c r="F16" s="59">
        <v>-4</v>
      </c>
      <c r="G16" s="59">
        <v>-10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Šup Michal</v>
      </c>
      <c r="C17" s="11" t="s">
        <v>5</v>
      </c>
      <c r="D17" s="24" t="str">
        <f aca="true" t="shared" si="2" ref="D17:D22">IF(D14="","",D14)</f>
        <v>Knedla Ondra</v>
      </c>
      <c r="E17" s="58">
        <v>-3</v>
      </c>
      <c r="F17" s="59">
        <v>10</v>
      </c>
      <c r="G17" s="59">
        <v>-4</v>
      </c>
      <c r="H17" s="59">
        <v>-9</v>
      </c>
      <c r="I17" s="60"/>
      <c r="J17" s="18">
        <f t="shared" si="0"/>
        <v>1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Konya Ondra</v>
      </c>
      <c r="C18" s="11" t="s">
        <v>2</v>
      </c>
      <c r="D18" s="24" t="str">
        <f t="shared" si="2"/>
        <v>Ryška Radek</v>
      </c>
      <c r="E18" s="58">
        <v>-7</v>
      </c>
      <c r="F18" s="59">
        <v>-7</v>
      </c>
      <c r="G18" s="59">
        <v>-5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Holub Kamil</v>
      </c>
      <c r="C19" s="11" t="s">
        <v>6</v>
      </c>
      <c r="D19" s="24" t="str">
        <f t="shared" si="2"/>
        <v>Křístek Jarek</v>
      </c>
      <c r="E19" s="58">
        <v>9</v>
      </c>
      <c r="F19" s="59">
        <v>9</v>
      </c>
      <c r="G19" s="59">
        <v>-8</v>
      </c>
      <c r="H19" s="59">
        <v>-10</v>
      </c>
      <c r="I19" s="60">
        <v>-9</v>
      </c>
      <c r="J19" s="18">
        <f t="shared" si="0"/>
        <v>2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Konya Ondra</v>
      </c>
      <c r="C20" s="11" t="s">
        <v>5</v>
      </c>
      <c r="D20" s="24" t="str">
        <f t="shared" si="2"/>
        <v>Knedla Ondra</v>
      </c>
      <c r="E20" s="58">
        <v>-4</v>
      </c>
      <c r="F20" s="59">
        <v>-9</v>
      </c>
      <c r="G20" s="59">
        <v>11</v>
      </c>
      <c r="H20" s="59">
        <v>11</v>
      </c>
      <c r="I20" s="60">
        <v>-10</v>
      </c>
      <c r="J20" s="18">
        <f t="shared" si="0"/>
        <v>2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Holub Kamil</v>
      </c>
      <c r="C21" s="11" t="s">
        <v>2</v>
      </c>
      <c r="D21" s="24" t="str">
        <f t="shared" si="2"/>
        <v>Ryška Radek</v>
      </c>
      <c r="E21" s="58">
        <v>-2</v>
      </c>
      <c r="F21" s="59">
        <v>-7</v>
      </c>
      <c r="G21" s="59">
        <v>-9</v>
      </c>
      <c r="H21" s="59"/>
      <c r="I21" s="60"/>
      <c r="J21" s="18">
        <f t="shared" si="0"/>
        <v>0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Šup Michal</v>
      </c>
      <c r="C22" s="13" t="s">
        <v>6</v>
      </c>
      <c r="D22" s="25" t="str">
        <f t="shared" si="2"/>
        <v>Křístek Jarek</v>
      </c>
      <c r="E22" s="52">
        <v>7</v>
      </c>
      <c r="F22" s="53">
        <v>-5</v>
      </c>
      <c r="G22" s="53">
        <v>-6</v>
      </c>
      <c r="H22" s="53">
        <v>-14</v>
      </c>
      <c r="I22" s="54"/>
      <c r="J22" s="20">
        <f t="shared" si="0"/>
        <v>1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0</v>
      </c>
      <c r="K26" s="10" t="s">
        <v>0</v>
      </c>
      <c r="L26" s="33">
        <f>IF(L13="","",COUNTIF(L13:L22,"=3"))</f>
        <v>10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8</v>
      </c>
      <c r="K28" s="10" t="s">
        <v>0</v>
      </c>
      <c r="L28" s="33">
        <f>IF(L13="","",SUM(L13:L22))</f>
        <v>30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314</v>
      </c>
      <c r="K30" s="10" t="s">
        <v>0</v>
      </c>
      <c r="L30" s="33">
        <f>IF(L13="","",(SUMIF(E13:I22,"&gt;=0")+11*COUNTIF(E13:I22,"&lt;0")))</f>
        <v>402</v>
      </c>
    </row>
  </sheetData>
  <sheetProtection password="CAA7" sheet="1" objects="1" scenarios="1" selectLockedCells="1" selectUnlockedCells="1"/>
  <mergeCells count="11">
    <mergeCell ref="E11:I11"/>
    <mergeCell ref="J11:N11"/>
    <mergeCell ref="A1:N1"/>
    <mergeCell ref="C5:I5"/>
    <mergeCell ref="C7:I7"/>
    <mergeCell ref="L5:M5"/>
    <mergeCell ref="L7:M7"/>
    <mergeCell ref="E30:I30"/>
    <mergeCell ref="D26:D30"/>
    <mergeCell ref="E26:I26"/>
    <mergeCell ref="E28:I28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Tabulka!B19</f>
        <v>Lentilky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8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Tabulka!B11</f>
        <v>Sexi bonbónci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2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78</v>
      </c>
      <c r="C13" s="75"/>
      <c r="D13" s="77" t="s">
        <v>79</v>
      </c>
      <c r="E13" s="78">
        <v>9</v>
      </c>
      <c r="F13" s="79">
        <v>-5</v>
      </c>
      <c r="G13" s="79">
        <v>9</v>
      </c>
      <c r="H13" s="79">
        <v>5</v>
      </c>
      <c r="I13" s="80"/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1</v>
      </c>
      <c r="M13" s="83"/>
      <c r="N13" s="84"/>
    </row>
    <row r="14" spans="1:14" ht="19.5" customHeight="1">
      <c r="A14" s="26" t="s">
        <v>1</v>
      </c>
      <c r="B14" s="48" t="s">
        <v>60</v>
      </c>
      <c r="C14" s="26" t="s">
        <v>5</v>
      </c>
      <c r="D14" s="50" t="s">
        <v>42</v>
      </c>
      <c r="E14" s="55">
        <v>-7</v>
      </c>
      <c r="F14" s="56">
        <v>-6</v>
      </c>
      <c r="G14" s="56">
        <v>-1</v>
      </c>
      <c r="H14" s="56"/>
      <c r="I14" s="57"/>
      <c r="J14" s="27">
        <f t="shared" si="0"/>
        <v>0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80</v>
      </c>
      <c r="C15" s="11" t="s">
        <v>2</v>
      </c>
      <c r="D15" s="51" t="s">
        <v>75</v>
      </c>
      <c r="E15" s="58">
        <v>0.1</v>
      </c>
      <c r="F15" s="59">
        <v>5</v>
      </c>
      <c r="G15" s="59">
        <v>5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71</v>
      </c>
      <c r="C16" s="11" t="s">
        <v>6</v>
      </c>
      <c r="D16" s="51" t="s">
        <v>74</v>
      </c>
      <c r="E16" s="58">
        <v>8</v>
      </c>
      <c r="F16" s="59">
        <v>9</v>
      </c>
      <c r="G16" s="59">
        <v>13</v>
      </c>
      <c r="H16" s="59"/>
      <c r="I16" s="60"/>
      <c r="J16" s="18">
        <f t="shared" si="0"/>
        <v>3</v>
      </c>
      <c r="K16" s="3" t="s">
        <v>0</v>
      </c>
      <c r="L16" s="19">
        <f t="shared" si="1"/>
        <v>0</v>
      </c>
      <c r="M16" s="16"/>
      <c r="N16" s="12"/>
    </row>
    <row r="17" spans="1:14" ht="19.5" customHeight="1">
      <c r="A17" s="11" t="s">
        <v>3</v>
      </c>
      <c r="B17" s="22" t="str">
        <f>IF(B15="","",B15)</f>
        <v>Kvasňák Jíří</v>
      </c>
      <c r="C17" s="11" t="s">
        <v>5</v>
      </c>
      <c r="D17" s="24" t="str">
        <f aca="true" t="shared" si="2" ref="D17:D22">IF(D14="","",D14)</f>
        <v>Linka Víťa</v>
      </c>
      <c r="E17" s="58">
        <v>4</v>
      </c>
      <c r="F17" s="59">
        <v>9</v>
      </c>
      <c r="G17" s="59">
        <v>5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Baldrman Ondřej</v>
      </c>
      <c r="C18" s="11" t="s">
        <v>2</v>
      </c>
      <c r="D18" s="24" t="str">
        <f t="shared" si="2"/>
        <v>Randliszek Aleš</v>
      </c>
      <c r="E18" s="58">
        <v>1</v>
      </c>
      <c r="F18" s="59">
        <v>2</v>
      </c>
      <c r="G18" s="59">
        <v>1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Vasko Jakub</v>
      </c>
      <c r="C19" s="11" t="s">
        <v>6</v>
      </c>
      <c r="D19" s="24" t="str">
        <f t="shared" si="2"/>
        <v>Podaná Veronika</v>
      </c>
      <c r="E19" s="58">
        <v>13</v>
      </c>
      <c r="F19" s="59">
        <v>-6</v>
      </c>
      <c r="G19" s="59">
        <v>-9</v>
      </c>
      <c r="H19" s="59">
        <v>6</v>
      </c>
      <c r="I19" s="60">
        <v>8</v>
      </c>
      <c r="J19" s="18">
        <f t="shared" si="0"/>
        <v>3</v>
      </c>
      <c r="K19" s="3" t="s">
        <v>0</v>
      </c>
      <c r="L19" s="19">
        <f t="shared" si="1"/>
        <v>2</v>
      </c>
      <c r="M19" s="16"/>
      <c r="N19" s="12"/>
    </row>
    <row r="20" spans="1:14" ht="19.5" customHeight="1">
      <c r="A20" s="11" t="s">
        <v>4</v>
      </c>
      <c r="B20" s="22" t="str">
        <f>IF(B18="","",B18)</f>
        <v>Baldrman Ondřej</v>
      </c>
      <c r="C20" s="11" t="s">
        <v>5</v>
      </c>
      <c r="D20" s="24" t="str">
        <f t="shared" si="2"/>
        <v>Linka Víťa</v>
      </c>
      <c r="E20" s="58">
        <v>-4</v>
      </c>
      <c r="F20" s="59">
        <v>-4</v>
      </c>
      <c r="G20" s="59">
        <v>-9</v>
      </c>
      <c r="H20" s="59"/>
      <c r="I20" s="60"/>
      <c r="J20" s="18">
        <f t="shared" si="0"/>
        <v>0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Vasko Jakub</v>
      </c>
      <c r="C21" s="11" t="s">
        <v>2</v>
      </c>
      <c r="D21" s="24" t="str">
        <f t="shared" si="2"/>
        <v>Randliszek Aleš</v>
      </c>
      <c r="E21" s="58">
        <v>5</v>
      </c>
      <c r="F21" s="59">
        <v>3</v>
      </c>
      <c r="G21" s="59">
        <v>8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Kvasňák Jíří</v>
      </c>
      <c r="C22" s="13" t="s">
        <v>6</v>
      </c>
      <c r="D22" s="25" t="str">
        <f t="shared" si="2"/>
        <v>Podaná Veronika</v>
      </c>
      <c r="E22" s="52">
        <v>9</v>
      </c>
      <c r="F22" s="53">
        <v>9</v>
      </c>
      <c r="G22" s="53">
        <v>9</v>
      </c>
      <c r="H22" s="53"/>
      <c r="I22" s="54"/>
      <c r="J22" s="20">
        <f t="shared" si="0"/>
        <v>3</v>
      </c>
      <c r="K22" s="14" t="s">
        <v>0</v>
      </c>
      <c r="L22" s="21">
        <f t="shared" si="1"/>
        <v>0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8</v>
      </c>
      <c r="K26" s="10" t="s">
        <v>0</v>
      </c>
      <c r="L26" s="33">
        <f>IF(L13="","",COUNTIF(L13:L22,"=3"))</f>
        <v>2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24</v>
      </c>
      <c r="K28" s="10" t="s">
        <v>0</v>
      </c>
      <c r="L28" s="33">
        <f>IF(L13="","",SUM(L13:L22))</f>
        <v>9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315</v>
      </c>
      <c r="K30" s="10" t="s">
        <v>0</v>
      </c>
      <c r="L30" s="33">
        <f>IF(L13="","",(SUMIF(E13:I22,"&gt;=0")+11*COUNTIF(E13:I22,"&lt;0")))</f>
        <v>254.1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3" sqref="B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Tabulka!B17</f>
        <v>Líšeň extended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6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Tabulka!B13</f>
        <v>KST Mako Havířov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4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81</v>
      </c>
      <c r="C13" s="75"/>
      <c r="D13" s="77" t="s">
        <v>82</v>
      </c>
      <c r="E13" s="78">
        <v>7</v>
      </c>
      <c r="F13" s="79">
        <v>-9</v>
      </c>
      <c r="G13" s="79">
        <v>6</v>
      </c>
      <c r="H13" s="79">
        <v>-9</v>
      </c>
      <c r="I13" s="80">
        <v>7</v>
      </c>
      <c r="J13" s="81">
        <f aca="true" t="shared" si="0" ref="J13:J22">IF(B13="","",COUNTIF(E13:I13,"&gt;0"))</f>
        <v>3</v>
      </c>
      <c r="K13" s="10" t="s">
        <v>0</v>
      </c>
      <c r="L13" s="82">
        <f aca="true" t="shared" si="1" ref="L13:L22">IF(D13="","",COUNTIF(E13:I13,"&lt;0"))</f>
        <v>2</v>
      </c>
      <c r="M13" s="83"/>
      <c r="N13" s="84"/>
    </row>
    <row r="14" spans="1:14" ht="19.5" customHeight="1">
      <c r="A14" s="26" t="s">
        <v>1</v>
      </c>
      <c r="B14" s="48" t="s">
        <v>83</v>
      </c>
      <c r="C14" s="26" t="s">
        <v>5</v>
      </c>
      <c r="D14" s="50" t="s">
        <v>46</v>
      </c>
      <c r="E14" s="55">
        <v>-1</v>
      </c>
      <c r="F14" s="56">
        <v>-12</v>
      </c>
      <c r="G14" s="56">
        <v>8</v>
      </c>
      <c r="H14" s="56">
        <v>-9</v>
      </c>
      <c r="I14" s="57"/>
      <c r="J14" s="27">
        <f t="shared" si="0"/>
        <v>1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44</v>
      </c>
      <c r="C15" s="11" t="s">
        <v>2</v>
      </c>
      <c r="D15" s="51" t="s">
        <v>47</v>
      </c>
      <c r="E15" s="58">
        <v>5</v>
      </c>
      <c r="F15" s="59">
        <v>7</v>
      </c>
      <c r="G15" s="59">
        <v>13</v>
      </c>
      <c r="H15" s="59"/>
      <c r="I15" s="60"/>
      <c r="J15" s="18">
        <f t="shared" si="0"/>
        <v>3</v>
      </c>
      <c r="K15" s="3" t="s">
        <v>0</v>
      </c>
      <c r="L15" s="19">
        <f t="shared" si="1"/>
        <v>0</v>
      </c>
      <c r="M15" s="16"/>
      <c r="N15" s="12"/>
    </row>
    <row r="16" spans="1:14" ht="19.5" customHeight="1">
      <c r="A16" s="11" t="s">
        <v>4</v>
      </c>
      <c r="B16" s="49" t="s">
        <v>43</v>
      </c>
      <c r="C16" s="11" t="s">
        <v>6</v>
      </c>
      <c r="D16" s="51" t="s">
        <v>48</v>
      </c>
      <c r="E16" s="58">
        <v>-8</v>
      </c>
      <c r="F16" s="59">
        <v>11</v>
      </c>
      <c r="G16" s="59">
        <v>-7</v>
      </c>
      <c r="H16" s="59">
        <v>10</v>
      </c>
      <c r="I16" s="60">
        <v>7</v>
      </c>
      <c r="J16" s="18">
        <f t="shared" si="0"/>
        <v>3</v>
      </c>
      <c r="K16" s="3" t="s">
        <v>0</v>
      </c>
      <c r="L16" s="19">
        <f t="shared" si="1"/>
        <v>2</v>
      </c>
      <c r="M16" s="16"/>
      <c r="N16" s="12"/>
    </row>
    <row r="17" spans="1:14" ht="19.5" customHeight="1">
      <c r="A17" s="11" t="s">
        <v>3</v>
      </c>
      <c r="B17" s="22" t="str">
        <f>IF(B15="","",B15)</f>
        <v>Traxler Jean</v>
      </c>
      <c r="C17" s="11" t="s">
        <v>5</v>
      </c>
      <c r="D17" s="24" t="str">
        <f aca="true" t="shared" si="2" ref="D17:D22">IF(D14="","",D14)</f>
        <v>Holub Kamil</v>
      </c>
      <c r="E17" s="58">
        <v>9</v>
      </c>
      <c r="F17" s="59">
        <v>9</v>
      </c>
      <c r="G17" s="59">
        <v>2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Hlaváč David</v>
      </c>
      <c r="C18" s="11" t="s">
        <v>2</v>
      </c>
      <c r="D18" s="24" t="str">
        <f t="shared" si="2"/>
        <v>Šup Michal</v>
      </c>
      <c r="E18" s="58">
        <v>12</v>
      </c>
      <c r="F18" s="59">
        <v>6</v>
      </c>
      <c r="G18" s="59">
        <v>11</v>
      </c>
      <c r="H18" s="59"/>
      <c r="I18" s="60"/>
      <c r="J18" s="18">
        <f t="shared" si="0"/>
        <v>3</v>
      </c>
      <c r="K18" s="3" t="s">
        <v>0</v>
      </c>
      <c r="L18" s="19">
        <f t="shared" si="1"/>
        <v>0</v>
      </c>
      <c r="M18" s="16"/>
      <c r="N18" s="12"/>
    </row>
    <row r="19" spans="1:14" ht="19.5" customHeight="1">
      <c r="A19" s="11" t="s">
        <v>1</v>
      </c>
      <c r="B19" s="22" t="str">
        <f>IF(B14="","",B14)</f>
        <v>Radimská Lucie</v>
      </c>
      <c r="C19" s="11" t="s">
        <v>6</v>
      </c>
      <c r="D19" s="24" t="str">
        <f t="shared" si="2"/>
        <v>Konya Ondra</v>
      </c>
      <c r="E19" s="58">
        <v>-6</v>
      </c>
      <c r="F19" s="59">
        <v>-3</v>
      </c>
      <c r="G19" s="59">
        <v>-9</v>
      </c>
      <c r="H19" s="59"/>
      <c r="I19" s="60"/>
      <c r="J19" s="18">
        <f t="shared" si="0"/>
        <v>0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Hlaváč David</v>
      </c>
      <c r="C20" s="11" t="s">
        <v>5</v>
      </c>
      <c r="D20" s="24" t="str">
        <f t="shared" si="2"/>
        <v>Holub Kamil</v>
      </c>
      <c r="E20" s="58">
        <v>11</v>
      </c>
      <c r="F20" s="59">
        <v>-9</v>
      </c>
      <c r="G20" s="59">
        <v>-8</v>
      </c>
      <c r="H20" s="59">
        <v>-13</v>
      </c>
      <c r="I20" s="60"/>
      <c r="J20" s="18">
        <f t="shared" si="0"/>
        <v>1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Radimská Lucie</v>
      </c>
      <c r="C21" s="11" t="s">
        <v>2</v>
      </c>
      <c r="D21" s="24" t="str">
        <f t="shared" si="2"/>
        <v>Šup Michal</v>
      </c>
      <c r="E21" s="58">
        <v>7</v>
      </c>
      <c r="F21" s="59">
        <v>-9</v>
      </c>
      <c r="G21" s="59">
        <v>8</v>
      </c>
      <c r="H21" s="59">
        <v>-11</v>
      </c>
      <c r="I21" s="60">
        <v>-10</v>
      </c>
      <c r="J21" s="18">
        <f t="shared" si="0"/>
        <v>2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Traxler Jean</v>
      </c>
      <c r="C22" s="13" t="s">
        <v>6</v>
      </c>
      <c r="D22" s="25" t="str">
        <f t="shared" si="2"/>
        <v>Konya Ondra</v>
      </c>
      <c r="E22" s="52">
        <v>9</v>
      </c>
      <c r="F22" s="53">
        <v>-11</v>
      </c>
      <c r="G22" s="53">
        <v>8</v>
      </c>
      <c r="H22" s="53">
        <v>-9</v>
      </c>
      <c r="I22" s="54">
        <v>7</v>
      </c>
      <c r="J22" s="20">
        <f t="shared" si="0"/>
        <v>3</v>
      </c>
      <c r="K22" s="14" t="s">
        <v>0</v>
      </c>
      <c r="L22" s="21">
        <f t="shared" si="1"/>
        <v>2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6</v>
      </c>
      <c r="K26" s="10" t="s">
        <v>0</v>
      </c>
      <c r="L26" s="33">
        <f>IF(L13="","",COUNTIF(L13:L22,"=3"))</f>
        <v>4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22</v>
      </c>
      <c r="K28" s="10" t="s">
        <v>0</v>
      </c>
      <c r="L28" s="33">
        <f>IF(L13="","",SUM(L13:L22))</f>
        <v>18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395</v>
      </c>
      <c r="K30" s="10" t="s">
        <v>0</v>
      </c>
      <c r="L30" s="33">
        <f>IF(L13="","",(SUMIF(E13:I22,"&gt;=0")+11*COUNTIF(E13:I22,"&lt;0")))</f>
        <v>378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B15" sqref="B15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Tabulka!B7</f>
        <v>Šmoulové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0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Tabulka!B9</f>
        <v>Pouzdro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10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84</v>
      </c>
      <c r="C13" s="75"/>
      <c r="D13" s="77" t="s">
        <v>85</v>
      </c>
      <c r="E13" s="78">
        <v>-6</v>
      </c>
      <c r="F13" s="79">
        <v>-7</v>
      </c>
      <c r="G13" s="79">
        <v>-5</v>
      </c>
      <c r="H13" s="79"/>
      <c r="I13" s="80"/>
      <c r="J13" s="81">
        <f aca="true" t="shared" si="0" ref="J13:J22">IF(B13="","",COUNTIF(E13:I13,"&gt;0"))</f>
        <v>0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52</v>
      </c>
      <c r="C14" s="26" t="s">
        <v>5</v>
      </c>
      <c r="D14" s="50" t="s">
        <v>56</v>
      </c>
      <c r="E14" s="55">
        <v>-7</v>
      </c>
      <c r="F14" s="56">
        <v>-6</v>
      </c>
      <c r="G14" s="56">
        <v>-6</v>
      </c>
      <c r="H14" s="56"/>
      <c r="I14" s="57"/>
      <c r="J14" s="27">
        <f t="shared" si="0"/>
        <v>0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53</v>
      </c>
      <c r="C15" s="11" t="s">
        <v>2</v>
      </c>
      <c r="D15" s="51" t="s">
        <v>55</v>
      </c>
      <c r="E15" s="58">
        <v>-8</v>
      </c>
      <c r="F15" s="59">
        <v>-9</v>
      </c>
      <c r="G15" s="59">
        <v>-9</v>
      </c>
      <c r="H15" s="59"/>
      <c r="I15" s="60"/>
      <c r="J15" s="18">
        <f t="shared" si="0"/>
        <v>0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54</v>
      </c>
      <c r="C16" s="11" t="s">
        <v>6</v>
      </c>
      <c r="D16" s="51" t="s">
        <v>86</v>
      </c>
      <c r="E16" s="58">
        <v>-6</v>
      </c>
      <c r="F16" s="59">
        <v>-8</v>
      </c>
      <c r="G16" s="59">
        <v>-9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Mrkvan Mirek</v>
      </c>
      <c r="C17" s="11" t="s">
        <v>5</v>
      </c>
      <c r="D17" s="24" t="str">
        <f aca="true" t="shared" si="2" ref="D17:D22">IF(D14="","",D14)</f>
        <v>Pernička Jan</v>
      </c>
      <c r="E17" s="58">
        <v>-6</v>
      </c>
      <c r="F17" s="59">
        <v>8</v>
      </c>
      <c r="G17" s="59">
        <v>-1</v>
      </c>
      <c r="H17" s="59">
        <v>9</v>
      </c>
      <c r="I17" s="60">
        <v>-8</v>
      </c>
      <c r="J17" s="18">
        <f t="shared" si="0"/>
        <v>2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Hrabec Lukáš</v>
      </c>
      <c r="C18" s="11" t="s">
        <v>2</v>
      </c>
      <c r="D18" s="24" t="str">
        <f t="shared" si="2"/>
        <v>Pernička Pavel</v>
      </c>
      <c r="E18" s="58">
        <v>-7</v>
      </c>
      <c r="F18" s="59">
        <v>-5</v>
      </c>
      <c r="G18" s="59">
        <v>-10</v>
      </c>
      <c r="H18" s="59"/>
      <c r="I18" s="60"/>
      <c r="J18" s="18">
        <f t="shared" si="0"/>
        <v>0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Hovězák Tomáš</v>
      </c>
      <c r="C19" s="11" t="s">
        <v>6</v>
      </c>
      <c r="D19" s="24" t="str">
        <f t="shared" si="2"/>
        <v>Filip Růžička</v>
      </c>
      <c r="E19" s="58">
        <v>-7</v>
      </c>
      <c r="F19" s="59">
        <v>-5</v>
      </c>
      <c r="G19" s="59">
        <v>-8</v>
      </c>
      <c r="H19" s="59"/>
      <c r="I19" s="60"/>
      <c r="J19" s="18">
        <f t="shared" si="0"/>
        <v>0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Hrabec Lukáš</v>
      </c>
      <c r="C20" s="11" t="s">
        <v>5</v>
      </c>
      <c r="D20" s="24" t="str">
        <f t="shared" si="2"/>
        <v>Pernička Jan</v>
      </c>
      <c r="E20" s="58">
        <v>-6</v>
      </c>
      <c r="F20" s="59">
        <v>-7</v>
      </c>
      <c r="G20" s="59">
        <v>-3</v>
      </c>
      <c r="H20" s="59"/>
      <c r="I20" s="60"/>
      <c r="J20" s="18">
        <f t="shared" si="0"/>
        <v>0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Hovězák Tomáš</v>
      </c>
      <c r="C21" s="11" t="s">
        <v>2</v>
      </c>
      <c r="D21" s="24" t="str">
        <f t="shared" si="2"/>
        <v>Pernička Pavel</v>
      </c>
      <c r="E21" s="58">
        <v>-9</v>
      </c>
      <c r="F21" s="59">
        <v>-3</v>
      </c>
      <c r="G21" s="59">
        <v>-8</v>
      </c>
      <c r="H21" s="59"/>
      <c r="I21" s="60"/>
      <c r="J21" s="18">
        <f t="shared" si="0"/>
        <v>0</v>
      </c>
      <c r="K21" s="3" t="s">
        <v>0</v>
      </c>
      <c r="L21" s="19">
        <f t="shared" si="1"/>
        <v>3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Mrkvan Mirek</v>
      </c>
      <c r="C22" s="13" t="s">
        <v>6</v>
      </c>
      <c r="D22" s="25" t="str">
        <f t="shared" si="2"/>
        <v>Filip Růžička</v>
      </c>
      <c r="E22" s="52">
        <v>-0.1</v>
      </c>
      <c r="F22" s="53">
        <v>-5</v>
      </c>
      <c r="G22" s="53">
        <v>-3</v>
      </c>
      <c r="H22" s="53"/>
      <c r="I22" s="54"/>
      <c r="J22" s="20">
        <f t="shared" si="0"/>
        <v>0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0</v>
      </c>
      <c r="K26" s="10" t="s">
        <v>0</v>
      </c>
      <c r="L26" s="33">
        <f>IF(L13="","",COUNTIF(L13:L22,"=3"))</f>
        <v>10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</v>
      </c>
      <c r="K28" s="10" t="s">
        <v>0</v>
      </c>
      <c r="L28" s="33">
        <f>IF(L13="","",SUM(L13:L22))</f>
        <v>30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209.1</v>
      </c>
      <c r="K30" s="10" t="s">
        <v>0</v>
      </c>
      <c r="L30" s="33">
        <f>IF(L13="","",(SUMIF(E13:I22,"&gt;=0")+11*COUNTIF(E13:I22,"&lt;0")))</f>
        <v>347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E13" sqref="E13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Tabulka!B13</f>
        <v>KST Mako Havířov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5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Tabulka!B19</f>
        <v>Lentilky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5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87</v>
      </c>
      <c r="C13" s="75"/>
      <c r="D13" s="77" t="s">
        <v>69</v>
      </c>
      <c r="E13" s="78">
        <v>-7</v>
      </c>
      <c r="F13" s="79">
        <v>9</v>
      </c>
      <c r="G13" s="79">
        <v>-8</v>
      </c>
      <c r="H13" s="79">
        <v>9</v>
      </c>
      <c r="I13" s="80">
        <v>-10</v>
      </c>
      <c r="J13" s="81">
        <f aca="true" t="shared" si="0" ref="J13:J22">IF(B13="","",COUNTIF(E13:I13,"&gt;0"))</f>
        <v>2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48</v>
      </c>
      <c r="C14" s="26" t="s">
        <v>5</v>
      </c>
      <c r="D14" s="50" t="s">
        <v>59</v>
      </c>
      <c r="E14" s="55">
        <v>9</v>
      </c>
      <c r="F14" s="56">
        <v>-9</v>
      </c>
      <c r="G14" s="56">
        <v>8</v>
      </c>
      <c r="H14" s="56">
        <v>-9</v>
      </c>
      <c r="I14" s="57">
        <v>-8</v>
      </c>
      <c r="J14" s="27">
        <f t="shared" si="0"/>
        <v>2</v>
      </c>
      <c r="K14" s="28" t="s">
        <v>0</v>
      </c>
      <c r="L14" s="29">
        <f t="shared" si="1"/>
        <v>3</v>
      </c>
      <c r="M14" s="30"/>
      <c r="N14" s="31"/>
    </row>
    <row r="15" spans="1:14" ht="19.5" customHeight="1">
      <c r="A15" s="11" t="s">
        <v>3</v>
      </c>
      <c r="B15" s="49" t="s">
        <v>46</v>
      </c>
      <c r="C15" s="11" t="s">
        <v>2</v>
      </c>
      <c r="D15" s="51" t="s">
        <v>60</v>
      </c>
      <c r="E15" s="58">
        <v>8</v>
      </c>
      <c r="F15" s="59">
        <v>1</v>
      </c>
      <c r="G15" s="59">
        <v>-13</v>
      </c>
      <c r="H15" s="59">
        <v>5</v>
      </c>
      <c r="I15" s="60"/>
      <c r="J15" s="18">
        <f t="shared" si="0"/>
        <v>3</v>
      </c>
      <c r="K15" s="3" t="s">
        <v>0</v>
      </c>
      <c r="L15" s="19">
        <f t="shared" si="1"/>
        <v>1</v>
      </c>
      <c r="M15" s="16"/>
      <c r="N15" s="12"/>
    </row>
    <row r="16" spans="1:14" ht="19.5" customHeight="1">
      <c r="A16" s="11" t="s">
        <v>4</v>
      </c>
      <c r="B16" s="49" t="s">
        <v>47</v>
      </c>
      <c r="C16" s="11" t="s">
        <v>6</v>
      </c>
      <c r="D16" s="51" t="s">
        <v>58</v>
      </c>
      <c r="E16" s="58">
        <v>-5</v>
      </c>
      <c r="F16" s="59">
        <v>-7</v>
      </c>
      <c r="G16" s="59">
        <v>-8</v>
      </c>
      <c r="H16" s="59"/>
      <c r="I16" s="60"/>
      <c r="J16" s="18">
        <f t="shared" si="0"/>
        <v>0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Holub Kamil</v>
      </c>
      <c r="C17" s="11" t="s">
        <v>5</v>
      </c>
      <c r="D17" s="24" t="str">
        <f aca="true" t="shared" si="2" ref="D17:D22">IF(D14="","",D14)</f>
        <v>Baldrman Ondra</v>
      </c>
      <c r="E17" s="58">
        <v>9</v>
      </c>
      <c r="F17" s="59">
        <v>3</v>
      </c>
      <c r="G17" s="59">
        <v>9</v>
      </c>
      <c r="H17" s="59"/>
      <c r="I17" s="60"/>
      <c r="J17" s="18">
        <f t="shared" si="0"/>
        <v>3</v>
      </c>
      <c r="K17" s="3" t="s">
        <v>0</v>
      </c>
      <c r="L17" s="19">
        <f t="shared" si="1"/>
        <v>0</v>
      </c>
      <c r="M17" s="16"/>
      <c r="N17" s="12"/>
    </row>
    <row r="18" spans="1:14" ht="19.5" customHeight="1">
      <c r="A18" s="11" t="s">
        <v>4</v>
      </c>
      <c r="B18" s="22" t="str">
        <f>IF(B16="","",B16)</f>
        <v>Šup Michal</v>
      </c>
      <c r="C18" s="11" t="s">
        <v>2</v>
      </c>
      <c r="D18" s="24" t="str">
        <f t="shared" si="2"/>
        <v>Vasko Jakub</v>
      </c>
      <c r="E18" s="58">
        <v>13</v>
      </c>
      <c r="F18" s="59">
        <v>9</v>
      </c>
      <c r="G18" s="59">
        <v>-8</v>
      </c>
      <c r="H18" s="59">
        <v>6</v>
      </c>
      <c r="I18" s="60"/>
      <c r="J18" s="18">
        <f t="shared" si="0"/>
        <v>3</v>
      </c>
      <c r="K18" s="3" t="s">
        <v>0</v>
      </c>
      <c r="L18" s="19">
        <f t="shared" si="1"/>
        <v>1</v>
      </c>
      <c r="M18" s="16"/>
      <c r="N18" s="12"/>
    </row>
    <row r="19" spans="1:14" ht="19.5" customHeight="1">
      <c r="A19" s="11" t="s">
        <v>1</v>
      </c>
      <c r="B19" s="22" t="str">
        <f>IF(B14="","",B14)</f>
        <v>Konya Ondra</v>
      </c>
      <c r="C19" s="11" t="s">
        <v>6</v>
      </c>
      <c r="D19" s="24" t="str">
        <f t="shared" si="2"/>
        <v>Kvasňák Jirka</v>
      </c>
      <c r="E19" s="58">
        <v>-9</v>
      </c>
      <c r="F19" s="59">
        <v>-5</v>
      </c>
      <c r="G19" s="59">
        <v>-10</v>
      </c>
      <c r="H19" s="59"/>
      <c r="I19" s="60"/>
      <c r="J19" s="18">
        <f t="shared" si="0"/>
        <v>0</v>
      </c>
      <c r="K19" s="3" t="s">
        <v>0</v>
      </c>
      <c r="L19" s="19">
        <f t="shared" si="1"/>
        <v>3</v>
      </c>
      <c r="M19" s="16"/>
      <c r="N19" s="12"/>
    </row>
    <row r="20" spans="1:14" ht="19.5" customHeight="1">
      <c r="A20" s="11" t="s">
        <v>4</v>
      </c>
      <c r="B20" s="22" t="str">
        <f>IF(B18="","",B18)</f>
        <v>Šup Michal</v>
      </c>
      <c r="C20" s="11" t="s">
        <v>5</v>
      </c>
      <c r="D20" s="24" t="str">
        <f t="shared" si="2"/>
        <v>Baldrman Ondra</v>
      </c>
      <c r="E20" s="58">
        <v>9</v>
      </c>
      <c r="F20" s="59">
        <v>-14</v>
      </c>
      <c r="G20" s="59">
        <v>-8</v>
      </c>
      <c r="H20" s="59">
        <v>-9</v>
      </c>
      <c r="I20" s="60"/>
      <c r="J20" s="18">
        <f t="shared" si="0"/>
        <v>1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Konya Ondra</v>
      </c>
      <c r="C21" s="11" t="s">
        <v>2</v>
      </c>
      <c r="D21" s="24" t="str">
        <f t="shared" si="2"/>
        <v>Vasko Jakub</v>
      </c>
      <c r="E21" s="58">
        <v>-9</v>
      </c>
      <c r="F21" s="59">
        <v>9</v>
      </c>
      <c r="G21" s="59">
        <v>6</v>
      </c>
      <c r="H21" s="59">
        <v>4</v>
      </c>
      <c r="I21" s="60"/>
      <c r="J21" s="18">
        <f t="shared" si="0"/>
        <v>3</v>
      </c>
      <c r="K21" s="3" t="s">
        <v>0</v>
      </c>
      <c r="L21" s="19">
        <f t="shared" si="1"/>
        <v>1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Holub Kamil</v>
      </c>
      <c r="C22" s="13" t="s">
        <v>6</v>
      </c>
      <c r="D22" s="25" t="str">
        <f t="shared" si="2"/>
        <v>Kvasňák Jirka</v>
      </c>
      <c r="E22" s="52">
        <v>9</v>
      </c>
      <c r="F22" s="53">
        <v>-8</v>
      </c>
      <c r="G22" s="53">
        <v>-7</v>
      </c>
      <c r="H22" s="53">
        <v>6</v>
      </c>
      <c r="I22" s="54">
        <v>7</v>
      </c>
      <c r="J22" s="20">
        <f t="shared" si="0"/>
        <v>3</v>
      </c>
      <c r="K22" s="14" t="s">
        <v>0</v>
      </c>
      <c r="L22" s="21">
        <f t="shared" si="1"/>
        <v>2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5</v>
      </c>
      <c r="K26" s="10" t="s">
        <v>0</v>
      </c>
      <c r="L26" s="33">
        <f>IF(L13="","",COUNTIF(L13:L22,"=3"))</f>
        <v>5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20</v>
      </c>
      <c r="K28" s="10" t="s">
        <v>0</v>
      </c>
      <c r="L28" s="33">
        <f>IF(L13="","",SUM(L13:L22))</f>
        <v>20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391</v>
      </c>
      <c r="K30" s="10" t="s">
        <v>0</v>
      </c>
      <c r="L30" s="33">
        <f>IF(L13="","",(SUMIF(E13:I22,"&gt;=0")+11*COUNTIF(E13:I22,"&lt;0")))</f>
        <v>368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workbookViewId="0" topLeftCell="A1">
      <selection activeCell="H15" sqref="H15"/>
    </sheetView>
  </sheetViews>
  <sheetFormatPr defaultColWidth="9.140625" defaultRowHeight="12.75"/>
  <cols>
    <col min="1" max="1" width="2.7109375" style="2" customWidth="1"/>
    <col min="2" max="2" width="25.7109375" style="7" customWidth="1"/>
    <col min="3" max="3" width="2.7109375" style="2" customWidth="1"/>
    <col min="4" max="4" width="25.7109375" style="7" customWidth="1"/>
    <col min="5" max="9" width="3.7109375" style="1" customWidth="1"/>
    <col min="10" max="10" width="3.7109375" style="4" customWidth="1"/>
    <col min="11" max="11" width="1.7109375" style="5" customWidth="1"/>
    <col min="12" max="12" width="3.7109375" style="6" customWidth="1"/>
    <col min="13" max="14" width="3.7109375" style="2" customWidth="1"/>
    <col min="15" max="16384" width="9.140625" style="1" customWidth="1"/>
  </cols>
  <sheetData>
    <row r="1" spans="1:14" ht="18">
      <c r="A1" s="130" t="str">
        <f>Tabulka!A1:AB1</f>
        <v>2. TD Brno-Líšeň (21.-23. září 2007)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4" ht="13.5" thickBot="1"/>
    <row r="5" spans="1:14" s="38" customFormat="1" ht="19.5" customHeight="1" thickBot="1">
      <c r="A5" s="34"/>
      <c r="B5" s="35" t="s">
        <v>9</v>
      </c>
      <c r="C5" s="131" t="str">
        <f>Tabulka!B11</f>
        <v>Sexi bonbónci</v>
      </c>
      <c r="D5" s="132"/>
      <c r="E5" s="132"/>
      <c r="F5" s="132"/>
      <c r="G5" s="132"/>
      <c r="H5" s="132"/>
      <c r="I5" s="132"/>
      <c r="J5" s="36"/>
      <c r="K5" s="37"/>
      <c r="L5" s="131">
        <f>IF(J13="","",J26)</f>
        <v>3</v>
      </c>
      <c r="M5" s="133"/>
      <c r="N5" s="37"/>
    </row>
    <row r="6" spans="1:14" s="38" customFormat="1" ht="19.5" customHeight="1" thickBot="1">
      <c r="A6" s="34"/>
      <c r="B6" s="35"/>
      <c r="C6" s="34"/>
      <c r="D6" s="39"/>
      <c r="J6" s="40"/>
      <c r="K6" s="34"/>
      <c r="L6" s="41"/>
      <c r="M6" s="34"/>
      <c r="N6" s="34"/>
    </row>
    <row r="7" spans="1:14" s="38" customFormat="1" ht="19.5" customHeight="1" thickBot="1">
      <c r="A7" s="34"/>
      <c r="B7" s="35" t="s">
        <v>10</v>
      </c>
      <c r="C7" s="131" t="str">
        <f>Tabulka!B7</f>
        <v>Šmoulové</v>
      </c>
      <c r="D7" s="132"/>
      <c r="E7" s="132"/>
      <c r="F7" s="132"/>
      <c r="G7" s="132"/>
      <c r="H7" s="132"/>
      <c r="I7" s="132"/>
      <c r="J7" s="36"/>
      <c r="K7" s="37"/>
      <c r="L7" s="131">
        <f>IF(L13="","",L26)</f>
        <v>7</v>
      </c>
      <c r="M7" s="133"/>
      <c r="N7" s="37"/>
    </row>
    <row r="11" spans="2:14" s="5" customFormat="1" ht="12.75">
      <c r="B11" s="5" t="s">
        <v>9</v>
      </c>
      <c r="D11" s="5" t="s">
        <v>10</v>
      </c>
      <c r="E11" s="129" t="s">
        <v>7</v>
      </c>
      <c r="F11" s="129"/>
      <c r="G11" s="129"/>
      <c r="H11" s="129"/>
      <c r="I11" s="129"/>
      <c r="J11" s="129" t="s">
        <v>8</v>
      </c>
      <c r="K11" s="129"/>
      <c r="L11" s="129"/>
      <c r="M11" s="129"/>
      <c r="N11" s="129"/>
    </row>
    <row r="12" ht="6" customHeight="1" thickBot="1"/>
    <row r="13" spans="1:14" ht="19.5" customHeight="1" thickBot="1">
      <c r="A13" s="75"/>
      <c r="B13" s="76" t="s">
        <v>88</v>
      </c>
      <c r="C13" s="75"/>
      <c r="D13" s="77" t="s">
        <v>89</v>
      </c>
      <c r="E13" s="78">
        <v>6</v>
      </c>
      <c r="F13" s="79">
        <v>-5</v>
      </c>
      <c r="G13" s="79">
        <v>-3</v>
      </c>
      <c r="H13" s="79">
        <v>-3</v>
      </c>
      <c r="I13" s="80"/>
      <c r="J13" s="81">
        <f aca="true" t="shared" si="0" ref="J13:J22">IF(B13="","",COUNTIF(E13:I13,"&gt;0"))</f>
        <v>1</v>
      </c>
      <c r="K13" s="10" t="s">
        <v>0</v>
      </c>
      <c r="L13" s="82">
        <f aca="true" t="shared" si="1" ref="L13:L22">IF(D13="","",COUNTIF(E13:I13,"&lt;0"))</f>
        <v>3</v>
      </c>
      <c r="M13" s="83"/>
      <c r="N13" s="84"/>
    </row>
    <row r="14" spans="1:14" ht="19.5" customHeight="1">
      <c r="A14" s="26" t="s">
        <v>1</v>
      </c>
      <c r="B14" s="48" t="s">
        <v>42</v>
      </c>
      <c r="C14" s="26" t="s">
        <v>5</v>
      </c>
      <c r="D14" s="50" t="s">
        <v>53</v>
      </c>
      <c r="E14" s="55">
        <v>-7</v>
      </c>
      <c r="F14" s="56">
        <v>8</v>
      </c>
      <c r="G14" s="56">
        <v>7</v>
      </c>
      <c r="H14" s="56">
        <v>5</v>
      </c>
      <c r="I14" s="57"/>
      <c r="J14" s="27">
        <f t="shared" si="0"/>
        <v>3</v>
      </c>
      <c r="K14" s="28" t="s">
        <v>0</v>
      </c>
      <c r="L14" s="29">
        <f t="shared" si="1"/>
        <v>1</v>
      </c>
      <c r="M14" s="30"/>
      <c r="N14" s="31"/>
    </row>
    <row r="15" spans="1:14" ht="19.5" customHeight="1">
      <c r="A15" s="11" t="s">
        <v>3</v>
      </c>
      <c r="B15" s="49" t="s">
        <v>75</v>
      </c>
      <c r="C15" s="11" t="s">
        <v>2</v>
      </c>
      <c r="D15" s="51" t="s">
        <v>54</v>
      </c>
      <c r="E15" s="58">
        <v>-8</v>
      </c>
      <c r="F15" s="59">
        <v>-6</v>
      </c>
      <c r="G15" s="59">
        <v>-4</v>
      </c>
      <c r="H15" s="59"/>
      <c r="I15" s="60"/>
      <c r="J15" s="18">
        <f t="shared" si="0"/>
        <v>0</v>
      </c>
      <c r="K15" s="3" t="s">
        <v>0</v>
      </c>
      <c r="L15" s="19">
        <f t="shared" si="1"/>
        <v>3</v>
      </c>
      <c r="M15" s="16"/>
      <c r="N15" s="12"/>
    </row>
    <row r="16" spans="1:14" ht="19.5" customHeight="1">
      <c r="A16" s="11" t="s">
        <v>4</v>
      </c>
      <c r="B16" s="49" t="s">
        <v>74</v>
      </c>
      <c r="C16" s="11" t="s">
        <v>6</v>
      </c>
      <c r="D16" s="51" t="s">
        <v>52</v>
      </c>
      <c r="E16" s="58">
        <v>-10</v>
      </c>
      <c r="F16" s="59">
        <v>4</v>
      </c>
      <c r="G16" s="59">
        <v>-5</v>
      </c>
      <c r="H16" s="59">
        <v>-9</v>
      </c>
      <c r="I16" s="60"/>
      <c r="J16" s="18">
        <f t="shared" si="0"/>
        <v>1</v>
      </c>
      <c r="K16" s="3" t="s">
        <v>0</v>
      </c>
      <c r="L16" s="19">
        <f t="shared" si="1"/>
        <v>3</v>
      </c>
      <c r="M16" s="16"/>
      <c r="N16" s="12"/>
    </row>
    <row r="17" spans="1:14" ht="19.5" customHeight="1">
      <c r="A17" s="11" t="s">
        <v>3</v>
      </c>
      <c r="B17" s="22" t="str">
        <f>IF(B15="","",B15)</f>
        <v>Randliszek Aleš</v>
      </c>
      <c r="C17" s="11" t="s">
        <v>5</v>
      </c>
      <c r="D17" s="24" t="str">
        <f aca="true" t="shared" si="2" ref="D17:D22">IF(D14="","",D14)</f>
        <v>Mrkvan Mirek</v>
      </c>
      <c r="E17" s="58">
        <v>-4</v>
      </c>
      <c r="F17" s="59">
        <v>-3</v>
      </c>
      <c r="G17" s="59">
        <v>-2</v>
      </c>
      <c r="H17" s="59"/>
      <c r="I17" s="60"/>
      <c r="J17" s="18">
        <f t="shared" si="0"/>
        <v>0</v>
      </c>
      <c r="K17" s="3" t="s">
        <v>0</v>
      </c>
      <c r="L17" s="19">
        <f t="shared" si="1"/>
        <v>3</v>
      </c>
      <c r="M17" s="16"/>
      <c r="N17" s="12"/>
    </row>
    <row r="18" spans="1:14" ht="19.5" customHeight="1">
      <c r="A18" s="11" t="s">
        <v>4</v>
      </c>
      <c r="B18" s="22" t="str">
        <f>IF(B16="","",B16)</f>
        <v>Podaná Veronika</v>
      </c>
      <c r="C18" s="11" t="s">
        <v>2</v>
      </c>
      <c r="D18" s="24" t="str">
        <f t="shared" si="2"/>
        <v>Hrabec Lukáš</v>
      </c>
      <c r="E18" s="58">
        <v>8</v>
      </c>
      <c r="F18" s="59">
        <v>-7</v>
      </c>
      <c r="G18" s="59">
        <v>-7</v>
      </c>
      <c r="H18" s="59">
        <v>-5</v>
      </c>
      <c r="I18" s="60"/>
      <c r="J18" s="18">
        <f t="shared" si="0"/>
        <v>1</v>
      </c>
      <c r="K18" s="3" t="s">
        <v>0</v>
      </c>
      <c r="L18" s="19">
        <f t="shared" si="1"/>
        <v>3</v>
      </c>
      <c r="M18" s="16"/>
      <c r="N18" s="12"/>
    </row>
    <row r="19" spans="1:14" ht="19.5" customHeight="1">
      <c r="A19" s="11" t="s">
        <v>1</v>
      </c>
      <c r="B19" s="22" t="str">
        <f>IF(B14="","",B14)</f>
        <v>Linka Víťa</v>
      </c>
      <c r="C19" s="11" t="s">
        <v>6</v>
      </c>
      <c r="D19" s="24" t="str">
        <f t="shared" si="2"/>
        <v>Hovězák Tomáš</v>
      </c>
      <c r="E19" s="58">
        <v>9</v>
      </c>
      <c r="F19" s="59">
        <v>-7</v>
      </c>
      <c r="G19" s="59">
        <v>-9</v>
      </c>
      <c r="H19" s="59">
        <v>8</v>
      </c>
      <c r="I19" s="60">
        <v>7</v>
      </c>
      <c r="J19" s="18">
        <f t="shared" si="0"/>
        <v>3</v>
      </c>
      <c r="K19" s="3" t="s">
        <v>0</v>
      </c>
      <c r="L19" s="19">
        <f t="shared" si="1"/>
        <v>2</v>
      </c>
      <c r="M19" s="16"/>
      <c r="N19" s="12"/>
    </row>
    <row r="20" spans="1:14" ht="19.5" customHeight="1">
      <c r="A20" s="11" t="s">
        <v>4</v>
      </c>
      <c r="B20" s="22" t="str">
        <f>IF(B18="","",B18)</f>
        <v>Podaná Veronika</v>
      </c>
      <c r="C20" s="11" t="s">
        <v>5</v>
      </c>
      <c r="D20" s="24" t="str">
        <f t="shared" si="2"/>
        <v>Mrkvan Mirek</v>
      </c>
      <c r="E20" s="58">
        <v>-7</v>
      </c>
      <c r="F20" s="59">
        <v>-8</v>
      </c>
      <c r="G20" s="59">
        <v>7</v>
      </c>
      <c r="H20" s="59">
        <v>-5</v>
      </c>
      <c r="I20" s="60"/>
      <c r="J20" s="18">
        <f t="shared" si="0"/>
        <v>1</v>
      </c>
      <c r="K20" s="3" t="s">
        <v>0</v>
      </c>
      <c r="L20" s="19">
        <f t="shared" si="1"/>
        <v>3</v>
      </c>
      <c r="M20" s="16"/>
      <c r="N20" s="12"/>
    </row>
    <row r="21" spans="1:14" ht="19.5" customHeight="1">
      <c r="A21" s="11" t="s">
        <v>1</v>
      </c>
      <c r="B21" s="22" t="str">
        <f>IF(B19="","",B19)</f>
        <v>Linka Víťa</v>
      </c>
      <c r="C21" s="11" t="s">
        <v>2</v>
      </c>
      <c r="D21" s="24" t="str">
        <f t="shared" si="2"/>
        <v>Hrabec Lukáš</v>
      </c>
      <c r="E21" s="58">
        <v>6</v>
      </c>
      <c r="F21" s="59">
        <v>5</v>
      </c>
      <c r="G21" s="59">
        <v>6</v>
      </c>
      <c r="H21" s="59"/>
      <c r="I21" s="60"/>
      <c r="J21" s="18">
        <f t="shared" si="0"/>
        <v>3</v>
      </c>
      <c r="K21" s="3" t="s">
        <v>0</v>
      </c>
      <c r="L21" s="19">
        <f t="shared" si="1"/>
        <v>0</v>
      </c>
      <c r="M21" s="16"/>
      <c r="N21" s="12"/>
    </row>
    <row r="22" spans="1:14" ht="19.5" customHeight="1" thickBot="1">
      <c r="A22" s="13" t="s">
        <v>3</v>
      </c>
      <c r="B22" s="23" t="str">
        <f>IF(B17="","",B17)</f>
        <v>Randliszek Aleš</v>
      </c>
      <c r="C22" s="13" t="s">
        <v>6</v>
      </c>
      <c r="D22" s="25" t="str">
        <f t="shared" si="2"/>
        <v>Hovězák Tomáš</v>
      </c>
      <c r="E22" s="52">
        <v>-8</v>
      </c>
      <c r="F22" s="53">
        <v>-6</v>
      </c>
      <c r="G22" s="53">
        <v>-4</v>
      </c>
      <c r="H22" s="53"/>
      <c r="I22" s="54"/>
      <c r="J22" s="20">
        <f t="shared" si="0"/>
        <v>0</v>
      </c>
      <c r="K22" s="14" t="s">
        <v>0</v>
      </c>
      <c r="L22" s="21">
        <f t="shared" si="1"/>
        <v>3</v>
      </c>
      <c r="M22" s="17"/>
      <c r="N22" s="15"/>
    </row>
    <row r="25" ht="13.5" thickBot="1"/>
    <row r="26" spans="2:12" ht="19.5" customHeight="1" thickBot="1">
      <c r="B26" s="1"/>
      <c r="C26" s="9"/>
      <c r="D26" s="134" t="s">
        <v>13</v>
      </c>
      <c r="E26" s="129" t="s">
        <v>12</v>
      </c>
      <c r="F26" s="129"/>
      <c r="G26" s="129"/>
      <c r="H26" s="129"/>
      <c r="I26" s="129"/>
      <c r="J26" s="32">
        <f>IF(J13="","",COUNTIF(J13:J22,"=3"))</f>
        <v>3</v>
      </c>
      <c r="K26" s="10" t="s">
        <v>0</v>
      </c>
      <c r="L26" s="33">
        <f>IF(L13="","",COUNTIF(L13:L22,"=3"))</f>
        <v>7</v>
      </c>
    </row>
    <row r="27" spans="2:12" ht="13.5" customHeight="1" thickBot="1">
      <c r="B27" s="9"/>
      <c r="C27" s="9"/>
      <c r="D27" s="134"/>
      <c r="E27" s="8"/>
      <c r="F27" s="8"/>
      <c r="G27" s="8"/>
      <c r="H27" s="8"/>
      <c r="I27" s="8"/>
      <c r="J27" s="5"/>
      <c r="L27" s="5"/>
    </row>
    <row r="28" spans="2:12" ht="19.5" customHeight="1" thickBot="1">
      <c r="B28" s="9"/>
      <c r="C28" s="9"/>
      <c r="D28" s="134"/>
      <c r="E28" s="129" t="s">
        <v>7</v>
      </c>
      <c r="F28" s="129"/>
      <c r="G28" s="129"/>
      <c r="H28" s="129"/>
      <c r="I28" s="129"/>
      <c r="J28" s="32">
        <f>IF(J13="","",SUM(J13:J22))</f>
        <v>13</v>
      </c>
      <c r="K28" s="10" t="s">
        <v>0</v>
      </c>
      <c r="L28" s="33">
        <f>IF(L13="","",SUM(L13:L22))</f>
        <v>24</v>
      </c>
    </row>
    <row r="29" spans="2:12" ht="13.5" customHeight="1" thickBot="1">
      <c r="B29" s="9"/>
      <c r="C29" s="9"/>
      <c r="D29" s="134"/>
      <c r="E29" s="8"/>
      <c r="F29" s="8"/>
      <c r="G29" s="8"/>
      <c r="H29" s="8"/>
      <c r="I29" s="8"/>
      <c r="J29" s="5"/>
      <c r="L29" s="5"/>
    </row>
    <row r="30" spans="2:12" ht="19.5" customHeight="1" thickBot="1">
      <c r="B30" s="9"/>
      <c r="C30" s="9"/>
      <c r="D30" s="134"/>
      <c r="E30" s="129" t="s">
        <v>11</v>
      </c>
      <c r="F30" s="129"/>
      <c r="G30" s="129"/>
      <c r="H30" s="129"/>
      <c r="I30" s="129"/>
      <c r="J30" s="32">
        <f>IF(J13="","",(-SUMIF(E13:I22,"&lt;0")+11*COUNTIF(E13:I22,"&gt;0")))</f>
        <v>285</v>
      </c>
      <c r="K30" s="10" t="s">
        <v>0</v>
      </c>
      <c r="L30" s="33">
        <f>IF(L13="","",(SUMIF(E13:I22,"&gt;=0")+11*COUNTIF(E13:I22,"&lt;0")))</f>
        <v>350</v>
      </c>
    </row>
  </sheetData>
  <sheetProtection password="CAA7" sheet="1" objects="1" scenarios="1" selectLockedCells="1" selectUnlockedCells="1"/>
  <mergeCells count="11">
    <mergeCell ref="E30:I30"/>
    <mergeCell ref="D26:D30"/>
    <mergeCell ref="E26:I26"/>
    <mergeCell ref="E28:I28"/>
    <mergeCell ref="E11:I11"/>
    <mergeCell ref="J11:N11"/>
    <mergeCell ref="A1:N1"/>
    <mergeCell ref="C5:I5"/>
    <mergeCell ref="C7:I7"/>
    <mergeCell ref="L5:M5"/>
    <mergeCell ref="L7:M7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&amp;C&amp;14Salesiánské hnutí mládeže</oddHeader>
    <oddFooter>&amp;C&amp;8Copyright (c) Jan Traxler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Traxler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Traxler</dc:creator>
  <cp:keywords/>
  <dc:description/>
  <cp:lastModifiedBy>Jan Traxler</cp:lastModifiedBy>
  <cp:lastPrinted>2007-09-21T15:55:42Z</cp:lastPrinted>
  <dcterms:created xsi:type="dcterms:W3CDTF">2007-03-30T09:38:43Z</dcterms:created>
  <dcterms:modified xsi:type="dcterms:W3CDTF">2007-09-26T15:37:56Z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